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<sst xmlns="http://schemas.openxmlformats.org/spreadsheetml/2006/main" count="250" uniqueCount="222">
  <si>
    <t>2015年四川电网统调统分公用燃煤电厂电价补偿水火电对应表</t>
  </si>
  <si>
    <t>单位：万千瓦时、元/千瓦时、万元</t>
  </si>
  <si>
    <t>序号</t>
  </si>
  <si>
    <t>燃煤电厂</t>
  </si>
  <si>
    <t>欠发电量</t>
  </si>
  <si>
    <t>补偿标准</t>
  </si>
  <si>
    <t>补偿金额</t>
  </si>
  <si>
    <t>对应水电站</t>
  </si>
  <si>
    <t>水电站超发电量</t>
  </si>
  <si>
    <t>水电站超发收益清算资金</t>
  </si>
  <si>
    <t>国电金堂电厂</t>
  </si>
  <si>
    <t>窦团</t>
  </si>
  <si>
    <t>脚基坪</t>
  </si>
  <si>
    <t>黄金坪</t>
  </si>
  <si>
    <t>茶布朗</t>
  </si>
  <si>
    <t>红岩子</t>
  </si>
  <si>
    <t>国如</t>
  </si>
  <si>
    <t>三奥</t>
  </si>
  <si>
    <t>三岔</t>
  </si>
  <si>
    <t>三江</t>
  </si>
  <si>
    <t>热枯河</t>
  </si>
  <si>
    <t>热水塘</t>
  </si>
  <si>
    <t>荣丁</t>
  </si>
  <si>
    <t>深溪沟</t>
  </si>
  <si>
    <t>苏巴姑</t>
  </si>
  <si>
    <t>南桠河</t>
  </si>
  <si>
    <t>足木</t>
  </si>
  <si>
    <t>金龙潭天龙湖</t>
  </si>
  <si>
    <t>四川内江（云潭扩建二期）</t>
  </si>
  <si>
    <t>槽渔滩</t>
  </si>
  <si>
    <t>城东</t>
  </si>
  <si>
    <t>出龙沟二级</t>
  </si>
  <si>
    <t>丰岩堡</t>
  </si>
  <si>
    <t>卧罗桥</t>
  </si>
  <si>
    <t>洗马姑</t>
  </si>
  <si>
    <t>下索子</t>
  </si>
  <si>
    <t>仙女堡</t>
  </si>
  <si>
    <t>小沟头</t>
  </si>
  <si>
    <t>斜卡</t>
  </si>
  <si>
    <t>雅都</t>
  </si>
  <si>
    <t>岩坝</t>
  </si>
  <si>
    <t>岩禾</t>
  </si>
  <si>
    <t>玉田</t>
  </si>
  <si>
    <t>华电内江发电厂白马电厂</t>
  </si>
  <si>
    <t>东西关</t>
  </si>
  <si>
    <t>飞仙关</t>
  </si>
  <si>
    <t>小天都</t>
  </si>
  <si>
    <t>阴坪</t>
  </si>
  <si>
    <t>拉拉山</t>
  </si>
  <si>
    <t>冷竹关</t>
  </si>
  <si>
    <t>明台</t>
  </si>
  <si>
    <t>木座</t>
  </si>
  <si>
    <t>七星</t>
  </si>
  <si>
    <t>自一里</t>
  </si>
  <si>
    <t>红叶</t>
  </si>
  <si>
    <t>大金坪</t>
  </si>
  <si>
    <t>打鼓滩</t>
  </si>
  <si>
    <t>地洛</t>
  </si>
  <si>
    <t>波罗</t>
  </si>
  <si>
    <t>华电内江发电厂高坝</t>
  </si>
  <si>
    <t>小河</t>
  </si>
  <si>
    <t>虎头寺</t>
  </si>
  <si>
    <t>利源</t>
  </si>
  <si>
    <t>华电广安公司广安一期</t>
  </si>
  <si>
    <t>撒多</t>
  </si>
  <si>
    <t>红房子</t>
  </si>
  <si>
    <t>宝珠寺</t>
  </si>
  <si>
    <t>紫兰坝</t>
  </si>
  <si>
    <t>桃坪</t>
  </si>
  <si>
    <t>宝州</t>
  </si>
  <si>
    <t>狮子坪</t>
  </si>
  <si>
    <t>宁朗</t>
  </si>
  <si>
    <t>卡基娃</t>
  </si>
  <si>
    <t>俄公堡</t>
  </si>
  <si>
    <t>天元</t>
  </si>
  <si>
    <t>小姓</t>
  </si>
  <si>
    <t>小关子</t>
  </si>
  <si>
    <t>华电广安公司广安二期</t>
  </si>
  <si>
    <t>圣达</t>
  </si>
  <si>
    <t>太平驿</t>
  </si>
  <si>
    <t>三棵树</t>
  </si>
  <si>
    <t>泗耳</t>
  </si>
  <si>
    <t>驷马桥</t>
  </si>
  <si>
    <t>水津关</t>
  </si>
  <si>
    <t>千佛岩</t>
  </si>
  <si>
    <t>晴朗</t>
  </si>
  <si>
    <t>二滩</t>
  </si>
  <si>
    <t>春禾</t>
  </si>
  <si>
    <t>华电广安公司广安三期</t>
  </si>
  <si>
    <t>华电攀三维公司</t>
  </si>
  <si>
    <t>马回</t>
  </si>
  <si>
    <t>柳洪</t>
  </si>
  <si>
    <t>柳坪</t>
  </si>
  <si>
    <t>绿叶</t>
  </si>
  <si>
    <t>马拟</t>
  </si>
  <si>
    <t>交财湾</t>
  </si>
  <si>
    <t>围海</t>
  </si>
  <si>
    <t>五一桥</t>
  </si>
  <si>
    <t>华电黄桷庄公司</t>
  </si>
  <si>
    <t>福堂坝</t>
  </si>
  <si>
    <t>仁宗海</t>
  </si>
  <si>
    <t>梭罗沟</t>
  </si>
  <si>
    <t>二道桥</t>
  </si>
  <si>
    <t>灵溪</t>
  </si>
  <si>
    <t>竹格多</t>
  </si>
  <si>
    <t>华电珙县电厂</t>
  </si>
  <si>
    <t>泸定</t>
  </si>
  <si>
    <t>联补</t>
  </si>
  <si>
    <t>楼方</t>
  </si>
  <si>
    <t>瓦屋山</t>
  </si>
  <si>
    <t>久铁</t>
  </si>
  <si>
    <t>黑河塘</t>
  </si>
  <si>
    <t>火谷</t>
  </si>
  <si>
    <t>炉城</t>
  </si>
  <si>
    <t>公德房</t>
  </si>
  <si>
    <t>吉日波</t>
  </si>
  <si>
    <t>沙溪</t>
  </si>
  <si>
    <t>沙坪</t>
  </si>
  <si>
    <t>国电华蓥山公司（临巴）</t>
  </si>
  <si>
    <t>大岗山</t>
  </si>
  <si>
    <t>枕头坝</t>
  </si>
  <si>
    <t>毛滩</t>
  </si>
  <si>
    <t>铜陵</t>
  </si>
  <si>
    <t>洼垴</t>
  </si>
  <si>
    <t>德美</t>
  </si>
  <si>
    <t>登棚沟哈雅沟</t>
  </si>
  <si>
    <t>东风</t>
  </si>
  <si>
    <t>巴郎口</t>
  </si>
  <si>
    <t>踏卡</t>
  </si>
  <si>
    <t>灵关庙</t>
  </si>
  <si>
    <t>国电达州电厂（东岳）</t>
  </si>
  <si>
    <t>姚河坝</t>
  </si>
  <si>
    <t>龙安</t>
  </si>
  <si>
    <t>龙江电力</t>
  </si>
  <si>
    <t>龙潭</t>
  </si>
  <si>
    <t>吉牛</t>
  </si>
  <si>
    <t>龙溪沟</t>
  </si>
  <si>
    <t>龙源公司</t>
  </si>
  <si>
    <t>金盘子</t>
  </si>
  <si>
    <t>金窝</t>
  </si>
  <si>
    <t>金银台</t>
  </si>
  <si>
    <t>卡子</t>
  </si>
  <si>
    <t>开建桥</t>
  </si>
  <si>
    <t>华山沟</t>
  </si>
  <si>
    <t>神华江油电厂</t>
  </si>
  <si>
    <t>安谷</t>
  </si>
  <si>
    <t>小三峡</t>
  </si>
  <si>
    <t>小兴场</t>
  </si>
  <si>
    <t>汉阳</t>
  </si>
  <si>
    <t>河口</t>
  </si>
  <si>
    <t>黑土坡</t>
  </si>
  <si>
    <t>杉树坪</t>
  </si>
  <si>
    <t>双滩</t>
  </si>
  <si>
    <t>硕中</t>
  </si>
  <si>
    <t>四板沟</t>
  </si>
  <si>
    <t>铁厂河</t>
  </si>
  <si>
    <t>松源</t>
  </si>
  <si>
    <t>巴蜀江油公司（太白）</t>
  </si>
  <si>
    <t>万和</t>
  </si>
  <si>
    <t>威州</t>
  </si>
  <si>
    <t xml:space="preserve">小龙 </t>
  </si>
  <si>
    <t>新城</t>
  </si>
  <si>
    <t>新马</t>
  </si>
  <si>
    <t>秀观</t>
  </si>
  <si>
    <t>仔达寨</t>
  </si>
  <si>
    <t>中坝</t>
  </si>
  <si>
    <t>中山</t>
  </si>
  <si>
    <t>舟坝</t>
  </si>
  <si>
    <t>红旗</t>
  </si>
  <si>
    <t>洪一</t>
  </si>
  <si>
    <t>坪头</t>
  </si>
  <si>
    <t>中电投福溪电厂（戎州）</t>
  </si>
  <si>
    <t>吉鱼</t>
  </si>
  <si>
    <t>江边</t>
  </si>
  <si>
    <t>姜射坝</t>
  </si>
  <si>
    <t>金洞子</t>
  </si>
  <si>
    <t>金康</t>
  </si>
  <si>
    <t>黄丹</t>
  </si>
  <si>
    <t>汇溪</t>
  </si>
  <si>
    <t>宏阳</t>
  </si>
  <si>
    <t>尼河</t>
  </si>
  <si>
    <t>偏桥</t>
  </si>
  <si>
    <t>田湾河</t>
  </si>
  <si>
    <t>开坪</t>
  </si>
  <si>
    <t>康托</t>
  </si>
  <si>
    <t>可河</t>
  </si>
  <si>
    <t>川南发电公司（方山）</t>
  </si>
  <si>
    <t>紫坪铺</t>
  </si>
  <si>
    <t>风滩</t>
  </si>
  <si>
    <t>凤凰</t>
  </si>
  <si>
    <t>凤仪</t>
  </si>
  <si>
    <t>富流滩</t>
  </si>
  <si>
    <t>高坑</t>
  </si>
  <si>
    <t>龚家河</t>
  </si>
  <si>
    <t>共和</t>
  </si>
  <si>
    <t>古学</t>
  </si>
  <si>
    <t>关山</t>
  </si>
  <si>
    <t>关洲</t>
  </si>
  <si>
    <t>广宁</t>
  </si>
  <si>
    <t>国和</t>
  </si>
  <si>
    <t>磨西</t>
  </si>
  <si>
    <t>木瓜墩</t>
  </si>
  <si>
    <t>木坡</t>
  </si>
  <si>
    <t>南坪</t>
  </si>
  <si>
    <t>四川内江（云潭一期）</t>
  </si>
  <si>
    <t>龙头石</t>
  </si>
  <si>
    <t>白水河</t>
  </si>
  <si>
    <t>白溪</t>
  </si>
  <si>
    <t>百花滩</t>
  </si>
  <si>
    <t>铜头雨城</t>
  </si>
  <si>
    <t>毕棚沟</t>
  </si>
  <si>
    <t>滨东</t>
  </si>
  <si>
    <t>布西</t>
  </si>
  <si>
    <t>攀枝花攀煤发电公司</t>
  </si>
  <si>
    <t>大桥</t>
  </si>
  <si>
    <t>大兴</t>
  </si>
  <si>
    <t>叶塘</t>
  </si>
  <si>
    <t>英雄坡</t>
  </si>
  <si>
    <t>玉龙</t>
  </si>
  <si>
    <t>泸州黄浦电力有限公司</t>
  </si>
  <si>
    <t>水打坝</t>
  </si>
  <si>
    <t>腾达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</si>
</sst>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22" fillId="0" borderId="0" applyProtection="0">
      <alignment vertical="center"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" fillId="0" borderId="9" xfId="44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12月_2015年四川火电欠发电量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view="pageBreakPreview" zoomScaleSheetLayoutView="100" workbookViewId="0" topLeftCell="C2">
      <selection activeCell="L169" sqref="L169"/>
    </sheetView>
  </sheetViews>
  <sheetFormatPr defaultColWidth="9.00390625" defaultRowHeight="14.25"/>
  <cols>
    <col min="2" max="2" width="32.375" style="0" customWidth="1"/>
    <col min="3" max="3" width="11.375" style="0" customWidth="1"/>
    <col min="4" max="4" width="12.875" style="0" customWidth="1"/>
    <col min="5" max="5" width="15.25390625" style="0" customWidth="1"/>
    <col min="6" max="6" width="21.625" style="0" customWidth="1"/>
    <col min="7" max="7" width="21.00390625" style="0" customWidth="1"/>
    <col min="8" max="8" width="27.625" style="0" customWidth="1"/>
  </cols>
  <sheetData>
    <row r="1" spans="1:8" ht="27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4.25">
      <c r="A4" s="5">
        <v>1</v>
      </c>
      <c r="B4" s="5" t="s">
        <v>10</v>
      </c>
      <c r="C4" s="5">
        <v>161109</v>
      </c>
      <c r="D4" s="5">
        <v>0.02547</v>
      </c>
      <c r="E4" s="5">
        <v>4102.6729</v>
      </c>
      <c r="F4" s="6" t="s">
        <v>11</v>
      </c>
      <c r="G4" s="7">
        <v>4444.2262</v>
      </c>
      <c r="H4" s="7">
        <v>222.2113</v>
      </c>
    </row>
    <row r="5" spans="1:8" ht="14.25">
      <c r="A5" s="5"/>
      <c r="B5" s="5"/>
      <c r="C5" s="5"/>
      <c r="D5" s="5"/>
      <c r="E5" s="5"/>
      <c r="F5" s="6" t="s">
        <v>12</v>
      </c>
      <c r="G5" s="7">
        <v>918.7262</v>
      </c>
      <c r="H5" s="7">
        <v>45.9363</v>
      </c>
    </row>
    <row r="6" spans="1:8" ht="14.25">
      <c r="A6" s="5"/>
      <c r="B6" s="5"/>
      <c r="C6" s="5"/>
      <c r="D6" s="5"/>
      <c r="E6" s="5"/>
      <c r="F6" s="6" t="s">
        <v>13</v>
      </c>
      <c r="G6" s="7">
        <v>5697</v>
      </c>
      <c r="H6" s="7">
        <v>284.85</v>
      </c>
    </row>
    <row r="7" spans="1:8" ht="14.25">
      <c r="A7" s="5"/>
      <c r="B7" s="5"/>
      <c r="C7" s="5"/>
      <c r="D7" s="5"/>
      <c r="E7" s="5"/>
      <c r="F7" s="6" t="s">
        <v>14</v>
      </c>
      <c r="G7" s="7">
        <v>9468.7056</v>
      </c>
      <c r="H7" s="7">
        <v>473.4353</v>
      </c>
    </row>
    <row r="8" spans="1:8" ht="14.25">
      <c r="A8" s="5"/>
      <c r="B8" s="5"/>
      <c r="C8" s="5"/>
      <c r="D8" s="5"/>
      <c r="E8" s="5"/>
      <c r="F8" s="6" t="s">
        <v>15</v>
      </c>
      <c r="G8" s="7">
        <v>9049.1678</v>
      </c>
      <c r="H8" s="7">
        <v>452.4584</v>
      </c>
    </row>
    <row r="9" spans="1:8" ht="14.25">
      <c r="A9" s="5"/>
      <c r="B9" s="5"/>
      <c r="C9" s="5"/>
      <c r="D9" s="5"/>
      <c r="E9" s="5"/>
      <c r="F9" s="6" t="s">
        <v>16</v>
      </c>
      <c r="G9" s="7">
        <v>769.69</v>
      </c>
      <c r="H9" s="7">
        <v>38.4845</v>
      </c>
    </row>
    <row r="10" spans="1:8" ht="14.25">
      <c r="A10" s="5"/>
      <c r="B10" s="5"/>
      <c r="C10" s="5"/>
      <c r="D10" s="5"/>
      <c r="E10" s="5"/>
      <c r="F10" s="6" t="s">
        <v>17</v>
      </c>
      <c r="G10" s="7">
        <v>523.2201</v>
      </c>
      <c r="H10" s="7">
        <v>26.161</v>
      </c>
    </row>
    <row r="11" spans="1:8" ht="14.25">
      <c r="A11" s="5"/>
      <c r="B11" s="5"/>
      <c r="C11" s="5"/>
      <c r="D11" s="5"/>
      <c r="E11" s="5"/>
      <c r="F11" s="6" t="s">
        <v>18</v>
      </c>
      <c r="G11" s="7">
        <v>1331.6769</v>
      </c>
      <c r="H11" s="7">
        <v>66.5838</v>
      </c>
    </row>
    <row r="12" spans="1:8" ht="14.25">
      <c r="A12" s="5"/>
      <c r="B12" s="5"/>
      <c r="C12" s="5"/>
      <c r="D12" s="5"/>
      <c r="E12" s="5"/>
      <c r="F12" s="6" t="s">
        <v>19</v>
      </c>
      <c r="G12" s="7">
        <v>3611.997</v>
      </c>
      <c r="H12" s="7">
        <v>180.5998</v>
      </c>
    </row>
    <row r="13" spans="1:8" ht="14.25">
      <c r="A13" s="5"/>
      <c r="B13" s="5"/>
      <c r="C13" s="5"/>
      <c r="D13" s="5"/>
      <c r="E13" s="5"/>
      <c r="F13" s="6" t="s">
        <v>20</v>
      </c>
      <c r="G13" s="7">
        <v>386.5648</v>
      </c>
      <c r="H13" s="7">
        <v>19.3282</v>
      </c>
    </row>
    <row r="14" spans="1:8" ht="14.25">
      <c r="A14" s="5"/>
      <c r="B14" s="5"/>
      <c r="C14" s="5"/>
      <c r="D14" s="5"/>
      <c r="E14" s="5"/>
      <c r="F14" s="6" t="s">
        <v>21</v>
      </c>
      <c r="G14" s="7">
        <v>799.202</v>
      </c>
      <c r="H14" s="7">
        <v>39.9601</v>
      </c>
    </row>
    <row r="15" spans="1:8" ht="14.25">
      <c r="A15" s="5"/>
      <c r="B15" s="5"/>
      <c r="C15" s="5"/>
      <c r="D15" s="5"/>
      <c r="E15" s="5"/>
      <c r="F15" s="6" t="s">
        <v>22</v>
      </c>
      <c r="G15" s="7">
        <v>1161.6947</v>
      </c>
      <c r="H15" s="7">
        <v>58.0847</v>
      </c>
    </row>
    <row r="16" spans="1:8" ht="14.25">
      <c r="A16" s="5"/>
      <c r="B16" s="5"/>
      <c r="C16" s="5"/>
      <c r="D16" s="5"/>
      <c r="E16" s="5"/>
      <c r="F16" s="6" t="s">
        <v>23</v>
      </c>
      <c r="G16" s="7">
        <v>27114.4481</v>
      </c>
      <c r="H16" s="7">
        <v>1355.7224</v>
      </c>
    </row>
    <row r="17" spans="1:8" ht="14.25">
      <c r="A17" s="5"/>
      <c r="B17" s="5"/>
      <c r="C17" s="5"/>
      <c r="D17" s="5"/>
      <c r="E17" s="5"/>
      <c r="F17" s="6" t="s">
        <v>24</v>
      </c>
      <c r="G17" s="7">
        <v>2281.0445</v>
      </c>
      <c r="H17" s="7">
        <v>114.0522</v>
      </c>
    </row>
    <row r="18" spans="1:8" ht="14.25">
      <c r="A18" s="5"/>
      <c r="B18" s="5"/>
      <c r="C18" s="5"/>
      <c r="D18" s="5"/>
      <c r="E18" s="5"/>
      <c r="F18" s="6" t="s">
        <v>25</v>
      </c>
      <c r="G18" s="7">
        <v>13194.1254</v>
      </c>
      <c r="H18" s="7">
        <v>659.7063</v>
      </c>
    </row>
    <row r="19" spans="1:8" ht="14.25">
      <c r="A19" s="5"/>
      <c r="B19" s="5"/>
      <c r="C19" s="5"/>
      <c r="D19" s="5"/>
      <c r="E19" s="5"/>
      <c r="F19" s="6" t="s">
        <v>26</v>
      </c>
      <c r="G19" s="7">
        <v>1115.874</v>
      </c>
      <c r="H19" s="7">
        <v>55.7937</v>
      </c>
    </row>
    <row r="20" spans="1:8" ht="14.25">
      <c r="A20" s="5"/>
      <c r="B20" s="5"/>
      <c r="C20" s="5"/>
      <c r="D20" s="5"/>
      <c r="E20" s="5"/>
      <c r="F20" s="8" t="s">
        <v>27</v>
      </c>
      <c r="G20" s="7">
        <v>186.098</v>
      </c>
      <c r="H20" s="7">
        <v>9.3049</v>
      </c>
    </row>
    <row r="21" spans="1:8" ht="14.25">
      <c r="A21" s="5">
        <v>2</v>
      </c>
      <c r="B21" s="5" t="s">
        <v>28</v>
      </c>
      <c r="C21" s="5">
        <v>73664</v>
      </c>
      <c r="D21" s="5">
        <v>0.02547</v>
      </c>
      <c r="E21" s="5">
        <v>1875.8685</v>
      </c>
      <c r="F21" s="8" t="s">
        <v>29</v>
      </c>
      <c r="G21" s="7">
        <f>833.5103-2.504</f>
        <v>831.0063</v>
      </c>
      <c r="H21" s="7">
        <f>41.6755-0.1252</f>
        <v>41.5503</v>
      </c>
    </row>
    <row r="22" spans="1:8" ht="14.25">
      <c r="A22" s="5"/>
      <c r="B22" s="5"/>
      <c r="C22" s="5"/>
      <c r="D22" s="5"/>
      <c r="E22" s="5"/>
      <c r="F22" s="6" t="s">
        <v>30</v>
      </c>
      <c r="G22" s="7">
        <v>1691.3945</v>
      </c>
      <c r="H22" s="7">
        <v>84.5697</v>
      </c>
    </row>
    <row r="23" spans="1:8" ht="14.25">
      <c r="A23" s="5"/>
      <c r="B23" s="5"/>
      <c r="C23" s="5"/>
      <c r="D23" s="5"/>
      <c r="E23" s="5"/>
      <c r="F23" s="6" t="s">
        <v>31</v>
      </c>
      <c r="G23" s="7">
        <v>79.574</v>
      </c>
      <c r="H23" s="7">
        <v>3.9787</v>
      </c>
    </row>
    <row r="24" spans="1:8" ht="14.25">
      <c r="A24" s="5"/>
      <c r="B24" s="5"/>
      <c r="C24" s="5"/>
      <c r="D24" s="5"/>
      <c r="E24" s="5"/>
      <c r="F24" s="6" t="s">
        <v>32</v>
      </c>
      <c r="G24" s="7">
        <v>3929.6068</v>
      </c>
      <c r="H24" s="7">
        <v>196.4803</v>
      </c>
    </row>
    <row r="25" spans="1:8" ht="14.25">
      <c r="A25" s="5"/>
      <c r="B25" s="5"/>
      <c r="C25" s="5"/>
      <c r="D25" s="5"/>
      <c r="E25" s="5"/>
      <c r="F25" s="6" t="s">
        <v>33</v>
      </c>
      <c r="G25" s="7">
        <v>4632.456</v>
      </c>
      <c r="H25" s="7">
        <v>231.6228</v>
      </c>
    </row>
    <row r="26" spans="1:8" ht="14.25">
      <c r="A26" s="5"/>
      <c r="B26" s="5"/>
      <c r="C26" s="5"/>
      <c r="D26" s="5"/>
      <c r="E26" s="5"/>
      <c r="F26" s="6" t="s">
        <v>34</v>
      </c>
      <c r="G26" s="7">
        <v>649.5781</v>
      </c>
      <c r="H26" s="7">
        <v>32.4789</v>
      </c>
    </row>
    <row r="27" spans="1:8" ht="14.25">
      <c r="A27" s="5"/>
      <c r="B27" s="5"/>
      <c r="C27" s="5"/>
      <c r="D27" s="5"/>
      <c r="E27" s="5"/>
      <c r="F27" s="6" t="s">
        <v>35</v>
      </c>
      <c r="G27" s="7">
        <v>730.61</v>
      </c>
      <c r="H27" s="7">
        <v>36.5305</v>
      </c>
    </row>
    <row r="28" spans="1:8" ht="14.25">
      <c r="A28" s="5"/>
      <c r="B28" s="5"/>
      <c r="C28" s="5"/>
      <c r="D28" s="5"/>
      <c r="E28" s="5"/>
      <c r="F28" s="6" t="s">
        <v>36</v>
      </c>
      <c r="G28" s="7">
        <v>4431.4337</v>
      </c>
      <c r="H28" s="7">
        <v>221.5717</v>
      </c>
    </row>
    <row r="29" spans="1:8" ht="14.25">
      <c r="A29" s="5"/>
      <c r="B29" s="5"/>
      <c r="C29" s="5"/>
      <c r="D29" s="5"/>
      <c r="E29" s="5"/>
      <c r="F29" s="6" t="s">
        <v>37</v>
      </c>
      <c r="G29" s="7">
        <v>4302.2333</v>
      </c>
      <c r="H29" s="7">
        <v>215.1117</v>
      </c>
    </row>
    <row r="30" spans="1:8" ht="14.25">
      <c r="A30" s="5"/>
      <c r="B30" s="5"/>
      <c r="C30" s="5"/>
      <c r="D30" s="5"/>
      <c r="E30" s="5"/>
      <c r="F30" s="6" t="s">
        <v>38</v>
      </c>
      <c r="G30" s="7">
        <v>5229.1551</v>
      </c>
      <c r="H30" s="7">
        <v>261.4578</v>
      </c>
    </row>
    <row r="31" spans="1:8" ht="14.25">
      <c r="A31" s="5"/>
      <c r="B31" s="5"/>
      <c r="C31" s="5"/>
      <c r="D31" s="5"/>
      <c r="E31" s="5"/>
      <c r="F31" s="6" t="s">
        <v>39</v>
      </c>
      <c r="G31" s="7">
        <v>6158.5956</v>
      </c>
      <c r="H31" s="7">
        <v>307.9298</v>
      </c>
    </row>
    <row r="32" spans="1:8" ht="14.25">
      <c r="A32" s="5"/>
      <c r="B32" s="5"/>
      <c r="C32" s="5"/>
      <c r="D32" s="5"/>
      <c r="E32" s="5"/>
      <c r="F32" s="6" t="s">
        <v>40</v>
      </c>
      <c r="G32" s="7">
        <v>27.6938</v>
      </c>
      <c r="H32" s="7">
        <v>1.3847</v>
      </c>
    </row>
    <row r="33" spans="1:8" ht="14.25">
      <c r="A33" s="5"/>
      <c r="B33" s="5"/>
      <c r="C33" s="5"/>
      <c r="D33" s="5"/>
      <c r="E33" s="5"/>
      <c r="F33" s="6" t="s">
        <v>41</v>
      </c>
      <c r="G33" s="7">
        <v>1060.7433</v>
      </c>
      <c r="H33" s="7">
        <v>53.0372</v>
      </c>
    </row>
    <row r="34" spans="1:8" ht="14.25">
      <c r="A34" s="5"/>
      <c r="B34" s="5"/>
      <c r="C34" s="5"/>
      <c r="D34" s="5"/>
      <c r="E34" s="5"/>
      <c r="F34" s="6" t="s">
        <v>42</v>
      </c>
      <c r="G34" s="7">
        <v>3763.288</v>
      </c>
      <c r="H34" s="7">
        <v>188.1644</v>
      </c>
    </row>
    <row r="35" spans="1:8" ht="14.25">
      <c r="A35" s="9">
        <v>3</v>
      </c>
      <c r="B35" s="9" t="s">
        <v>43</v>
      </c>
      <c r="C35" s="9">
        <v>59705</v>
      </c>
      <c r="D35" s="9">
        <v>0.02547</v>
      </c>
      <c r="E35" s="9">
        <v>1520.3998</v>
      </c>
      <c r="F35" s="6" t="s">
        <v>44</v>
      </c>
      <c r="G35" s="7">
        <v>2220.7214</v>
      </c>
      <c r="H35" s="7">
        <v>111.0361</v>
      </c>
    </row>
    <row r="36" spans="1:8" ht="14.25">
      <c r="A36" s="9"/>
      <c r="B36" s="9"/>
      <c r="C36" s="9"/>
      <c r="D36" s="9"/>
      <c r="E36" s="9"/>
      <c r="F36" s="6" t="s">
        <v>45</v>
      </c>
      <c r="G36" s="7">
        <v>1005.8027</v>
      </c>
      <c r="H36" s="7">
        <v>50.2901</v>
      </c>
    </row>
    <row r="37" spans="1:8" ht="14.25">
      <c r="A37" s="9"/>
      <c r="B37" s="9"/>
      <c r="C37" s="9"/>
      <c r="D37" s="9"/>
      <c r="E37" s="9"/>
      <c r="F37" s="6" t="s">
        <v>46</v>
      </c>
      <c r="G37" s="7">
        <v>2330.3369</v>
      </c>
      <c r="H37" s="7">
        <v>116.5168</v>
      </c>
    </row>
    <row r="38" spans="1:8" ht="14.25">
      <c r="A38" s="9"/>
      <c r="B38" s="9"/>
      <c r="C38" s="9"/>
      <c r="D38" s="9"/>
      <c r="E38" s="9"/>
      <c r="F38" s="6" t="s">
        <v>47</v>
      </c>
      <c r="G38" s="7">
        <v>1299.1382</v>
      </c>
      <c r="H38" s="7">
        <v>64.9569</v>
      </c>
    </row>
    <row r="39" spans="1:8" ht="14.25">
      <c r="A39" s="9"/>
      <c r="B39" s="9"/>
      <c r="C39" s="9"/>
      <c r="D39" s="9"/>
      <c r="E39" s="9"/>
      <c r="F39" s="6" t="s">
        <v>48</v>
      </c>
      <c r="G39" s="7">
        <v>2543.0097</v>
      </c>
      <c r="H39" s="7">
        <v>127.1505</v>
      </c>
    </row>
    <row r="40" spans="1:8" ht="14.25">
      <c r="A40" s="9"/>
      <c r="B40" s="9"/>
      <c r="C40" s="9"/>
      <c r="D40" s="9"/>
      <c r="E40" s="9"/>
      <c r="F40" s="6" t="s">
        <v>49</v>
      </c>
      <c r="G40" s="7">
        <v>411.9707</v>
      </c>
      <c r="H40" s="7">
        <v>20.5985</v>
      </c>
    </row>
    <row r="41" spans="1:8" ht="14.25">
      <c r="A41" s="9"/>
      <c r="B41" s="9"/>
      <c r="C41" s="9"/>
      <c r="D41" s="9"/>
      <c r="E41" s="9"/>
      <c r="F41" s="6" t="s">
        <v>50</v>
      </c>
      <c r="G41" s="7">
        <v>1356.4057</v>
      </c>
      <c r="H41" s="7">
        <v>67.8203</v>
      </c>
    </row>
    <row r="42" spans="1:8" ht="14.25">
      <c r="A42" s="9"/>
      <c r="B42" s="9"/>
      <c r="C42" s="9"/>
      <c r="D42" s="9"/>
      <c r="E42" s="9"/>
      <c r="F42" s="6" t="s">
        <v>51</v>
      </c>
      <c r="G42" s="7">
        <v>1094.4188</v>
      </c>
      <c r="H42" s="7">
        <v>54.7209</v>
      </c>
    </row>
    <row r="43" spans="1:8" ht="14.25">
      <c r="A43" s="9"/>
      <c r="B43" s="9"/>
      <c r="C43" s="9"/>
      <c r="D43" s="9"/>
      <c r="E43" s="9"/>
      <c r="F43" s="6" t="s">
        <v>52</v>
      </c>
      <c r="G43" s="7">
        <v>792.6722</v>
      </c>
      <c r="H43" s="7">
        <v>39.6336</v>
      </c>
    </row>
    <row r="44" spans="1:8" ht="14.25">
      <c r="A44" s="9"/>
      <c r="B44" s="9"/>
      <c r="C44" s="9"/>
      <c r="D44" s="9"/>
      <c r="E44" s="9"/>
      <c r="F44" s="6" t="s">
        <v>53</v>
      </c>
      <c r="G44" s="7">
        <v>840.2017</v>
      </c>
      <c r="H44" s="7">
        <v>42.0101</v>
      </c>
    </row>
    <row r="45" spans="1:8" ht="14.25">
      <c r="A45" s="9"/>
      <c r="B45" s="9"/>
      <c r="C45" s="9"/>
      <c r="D45" s="9"/>
      <c r="E45" s="9"/>
      <c r="F45" s="6" t="s">
        <v>54</v>
      </c>
      <c r="G45" s="7">
        <v>429.5139</v>
      </c>
      <c r="H45" s="7">
        <v>21.4757</v>
      </c>
    </row>
    <row r="46" spans="1:8" ht="14.25">
      <c r="A46" s="9"/>
      <c r="B46" s="9"/>
      <c r="C46" s="9"/>
      <c r="D46" s="9"/>
      <c r="E46" s="9"/>
      <c r="F46" s="6" t="s">
        <v>55</v>
      </c>
      <c r="G46" s="7">
        <v>5151.4945</v>
      </c>
      <c r="H46" s="7">
        <v>257.5747</v>
      </c>
    </row>
    <row r="47" spans="1:8" ht="14.25">
      <c r="A47" s="9"/>
      <c r="B47" s="9"/>
      <c r="C47" s="9"/>
      <c r="D47" s="9"/>
      <c r="E47" s="9"/>
      <c r="F47" s="6" t="s">
        <v>56</v>
      </c>
      <c r="G47" s="7">
        <v>2064.3266</v>
      </c>
      <c r="H47" s="7">
        <v>103.2163</v>
      </c>
    </row>
    <row r="48" spans="1:8" ht="14.25">
      <c r="A48" s="9"/>
      <c r="B48" s="9"/>
      <c r="C48" s="9"/>
      <c r="D48" s="9"/>
      <c r="E48" s="9"/>
      <c r="F48" s="6" t="s">
        <v>57</v>
      </c>
      <c r="G48" s="7">
        <v>6042.9048</v>
      </c>
      <c r="H48" s="7">
        <v>302.1452</v>
      </c>
    </row>
    <row r="49" spans="1:8" ht="14.25">
      <c r="A49" s="9"/>
      <c r="B49" s="9"/>
      <c r="C49" s="9"/>
      <c r="D49" s="9"/>
      <c r="E49" s="9"/>
      <c r="F49" s="6" t="s">
        <v>58</v>
      </c>
      <c r="G49" s="7">
        <v>2825.082</v>
      </c>
      <c r="H49" s="7">
        <f>141.3556-0.1015</f>
        <v>141.25410000000002</v>
      </c>
    </row>
    <row r="50" spans="1:8" ht="14.25">
      <c r="A50" s="9">
        <v>4</v>
      </c>
      <c r="B50" s="9" t="s">
        <v>59</v>
      </c>
      <c r="C50" s="9">
        <v>16424</v>
      </c>
      <c r="D50" s="9">
        <v>0.02547</v>
      </c>
      <c r="E50" s="9">
        <v>418.3481</v>
      </c>
      <c r="F50" s="6" t="s">
        <v>60</v>
      </c>
      <c r="G50" s="7">
        <v>4938.598</v>
      </c>
      <c r="H50" s="7">
        <v>246.9299</v>
      </c>
    </row>
    <row r="51" spans="1:8" ht="14.25">
      <c r="A51" s="9"/>
      <c r="B51" s="9"/>
      <c r="C51" s="9"/>
      <c r="D51" s="9"/>
      <c r="E51" s="9"/>
      <c r="F51" s="6" t="s">
        <v>61</v>
      </c>
      <c r="G51" s="7">
        <v>3425.5041</v>
      </c>
      <c r="H51" s="7">
        <v>171.2752</v>
      </c>
    </row>
    <row r="52" spans="1:8" ht="14.25">
      <c r="A52" s="9"/>
      <c r="B52" s="9"/>
      <c r="C52" s="9"/>
      <c r="D52" s="9"/>
      <c r="E52" s="9"/>
      <c r="F52" s="8" t="s">
        <v>62</v>
      </c>
      <c r="G52" s="7">
        <v>2.86</v>
      </c>
      <c r="H52" s="7">
        <f>0.1709-0.0279</f>
        <v>0.143</v>
      </c>
    </row>
    <row r="53" spans="1:8" ht="15" customHeight="1">
      <c r="A53" s="9">
        <v>5</v>
      </c>
      <c r="B53" s="9" t="s">
        <v>63</v>
      </c>
      <c r="C53" s="9">
        <v>109402</v>
      </c>
      <c r="D53" s="9">
        <v>0.02547</v>
      </c>
      <c r="E53" s="9">
        <v>2785.3852</v>
      </c>
      <c r="F53" s="6" t="s">
        <v>64</v>
      </c>
      <c r="G53" s="7">
        <v>16039.8685</v>
      </c>
      <c r="H53" s="7">
        <v>801.9934</v>
      </c>
    </row>
    <row r="54" spans="1:8" ht="15" customHeight="1">
      <c r="A54" s="9"/>
      <c r="B54" s="9"/>
      <c r="C54" s="9"/>
      <c r="D54" s="9"/>
      <c r="E54" s="9"/>
      <c r="F54" s="6" t="s">
        <v>65</v>
      </c>
      <c r="G54" s="7">
        <v>8372.7444</v>
      </c>
      <c r="H54" s="7">
        <v>418.6372</v>
      </c>
    </row>
    <row r="55" spans="1:8" ht="15" customHeight="1">
      <c r="A55" s="9"/>
      <c r="B55" s="9"/>
      <c r="C55" s="9"/>
      <c r="D55" s="9"/>
      <c r="E55" s="9"/>
      <c r="F55" s="8" t="s">
        <v>66</v>
      </c>
      <c r="G55" s="7">
        <v>5576.8649</v>
      </c>
      <c r="H55" s="7">
        <v>278.8432</v>
      </c>
    </row>
    <row r="56" spans="1:8" ht="15" customHeight="1">
      <c r="A56" s="9"/>
      <c r="B56" s="9"/>
      <c r="C56" s="9"/>
      <c r="D56" s="9"/>
      <c r="E56" s="9"/>
      <c r="F56" s="6" t="s">
        <v>67</v>
      </c>
      <c r="G56" s="7">
        <v>606.4583</v>
      </c>
      <c r="H56" s="7">
        <v>30.3229</v>
      </c>
    </row>
    <row r="57" spans="1:8" ht="15" customHeight="1">
      <c r="A57" s="9"/>
      <c r="B57" s="9"/>
      <c r="C57" s="9"/>
      <c r="D57" s="9"/>
      <c r="E57" s="9"/>
      <c r="F57" s="6" t="s">
        <v>68</v>
      </c>
      <c r="G57" s="7">
        <v>8007.2691</v>
      </c>
      <c r="H57" s="7">
        <v>400.3635</v>
      </c>
    </row>
    <row r="58" spans="1:8" ht="15" customHeight="1">
      <c r="A58" s="9"/>
      <c r="B58" s="9"/>
      <c r="C58" s="9"/>
      <c r="D58" s="9"/>
      <c r="E58" s="9"/>
      <c r="F58" s="6" t="s">
        <v>69</v>
      </c>
      <c r="G58" s="7">
        <v>5573.5635</v>
      </c>
      <c r="H58" s="7">
        <v>278.6782</v>
      </c>
    </row>
    <row r="59" spans="1:8" ht="15" customHeight="1">
      <c r="A59" s="9"/>
      <c r="B59" s="9"/>
      <c r="C59" s="9"/>
      <c r="D59" s="9"/>
      <c r="E59" s="9"/>
      <c r="F59" s="6" t="s">
        <v>70</v>
      </c>
      <c r="G59" s="7">
        <v>2517.6745</v>
      </c>
      <c r="H59" s="7">
        <v>125.8837</v>
      </c>
    </row>
    <row r="60" spans="1:8" ht="15" customHeight="1">
      <c r="A60" s="9"/>
      <c r="B60" s="9"/>
      <c r="C60" s="9"/>
      <c r="D60" s="9"/>
      <c r="E60" s="9"/>
      <c r="F60" s="6" t="s">
        <v>71</v>
      </c>
      <c r="G60" s="7">
        <v>3606.8721</v>
      </c>
      <c r="H60" s="7">
        <v>180.3436</v>
      </c>
    </row>
    <row r="61" spans="1:8" ht="15" customHeight="1">
      <c r="A61" s="9"/>
      <c r="B61" s="9"/>
      <c r="C61" s="9"/>
      <c r="D61" s="9"/>
      <c r="E61" s="9"/>
      <c r="F61" s="6" t="s">
        <v>72</v>
      </c>
      <c r="G61" s="7">
        <v>379.1545</v>
      </c>
      <c r="H61" s="7">
        <v>18.9577</v>
      </c>
    </row>
    <row r="62" spans="1:8" ht="15" customHeight="1">
      <c r="A62" s="9"/>
      <c r="B62" s="9"/>
      <c r="C62" s="9"/>
      <c r="D62" s="9"/>
      <c r="E62" s="9"/>
      <c r="F62" s="6" t="s">
        <v>73</v>
      </c>
      <c r="G62" s="7">
        <v>3262.9963</v>
      </c>
      <c r="H62" s="7">
        <v>163.1498</v>
      </c>
    </row>
    <row r="63" spans="1:8" ht="15" customHeight="1">
      <c r="A63" s="9"/>
      <c r="B63" s="9"/>
      <c r="C63" s="9"/>
      <c r="D63" s="9"/>
      <c r="E63" s="9"/>
      <c r="F63" s="6" t="s">
        <v>74</v>
      </c>
      <c r="G63" s="7">
        <v>526.6435</v>
      </c>
      <c r="H63" s="7">
        <v>26.3322</v>
      </c>
    </row>
    <row r="64" spans="1:8" ht="15" customHeight="1">
      <c r="A64" s="9"/>
      <c r="B64" s="9"/>
      <c r="C64" s="9"/>
      <c r="D64" s="9"/>
      <c r="E64" s="9"/>
      <c r="F64" s="6" t="s">
        <v>75</v>
      </c>
      <c r="G64" s="7">
        <v>513.1804</v>
      </c>
      <c r="H64" s="7">
        <v>25.659</v>
      </c>
    </row>
    <row r="65" spans="1:8" ht="15" customHeight="1">
      <c r="A65" s="9"/>
      <c r="B65" s="9"/>
      <c r="C65" s="9"/>
      <c r="D65" s="9"/>
      <c r="E65" s="9"/>
      <c r="F65" s="6" t="s">
        <v>58</v>
      </c>
      <c r="G65" s="7">
        <f>27.8642-14.892</f>
        <v>12.9722</v>
      </c>
      <c r="H65" s="7">
        <f>1.3932-0.7446</f>
        <v>0.6486</v>
      </c>
    </row>
    <row r="66" spans="1:8" ht="15" customHeight="1">
      <c r="A66" s="9"/>
      <c r="B66" s="9"/>
      <c r="C66" s="9"/>
      <c r="D66" s="9"/>
      <c r="E66" s="9"/>
      <c r="F66" s="6" t="s">
        <v>76</v>
      </c>
      <c r="G66" s="7">
        <v>711.445</v>
      </c>
      <c r="H66" s="7">
        <v>35.5722</v>
      </c>
    </row>
    <row r="67" spans="1:8" ht="14.25">
      <c r="A67" s="9">
        <v>6</v>
      </c>
      <c r="B67" s="9" t="s">
        <v>77</v>
      </c>
      <c r="C67" s="9">
        <v>107676</v>
      </c>
      <c r="D67" s="9">
        <v>0.02547</v>
      </c>
      <c r="E67" s="9">
        <v>2742.1739</v>
      </c>
      <c r="F67" s="6" t="s">
        <v>78</v>
      </c>
      <c r="G67" s="7">
        <v>19444.12</v>
      </c>
      <c r="H67" s="7">
        <v>972.206</v>
      </c>
    </row>
    <row r="68" spans="1:8" ht="14.25">
      <c r="A68" s="9"/>
      <c r="B68" s="9"/>
      <c r="C68" s="9"/>
      <c r="D68" s="9"/>
      <c r="E68" s="9"/>
      <c r="F68" s="6" t="s">
        <v>79</v>
      </c>
      <c r="G68" s="7">
        <v>5987.6204</v>
      </c>
      <c r="H68" s="7">
        <v>299.381</v>
      </c>
    </row>
    <row r="69" spans="1:8" ht="14.25">
      <c r="A69" s="9"/>
      <c r="B69" s="9"/>
      <c r="C69" s="9"/>
      <c r="D69" s="9"/>
      <c r="E69" s="9"/>
      <c r="F69" s="6" t="s">
        <v>80</v>
      </c>
      <c r="G69" s="7">
        <v>5880.4719</v>
      </c>
      <c r="H69" s="7">
        <v>294.0236</v>
      </c>
    </row>
    <row r="70" spans="1:8" ht="14.25">
      <c r="A70" s="9"/>
      <c r="B70" s="9"/>
      <c r="C70" s="9"/>
      <c r="D70" s="9"/>
      <c r="E70" s="9"/>
      <c r="F70" s="6" t="s">
        <v>81</v>
      </c>
      <c r="G70" s="7">
        <v>1463.3105</v>
      </c>
      <c r="H70" s="7">
        <v>73.1655</v>
      </c>
    </row>
    <row r="71" spans="1:8" ht="14.25">
      <c r="A71" s="9"/>
      <c r="B71" s="9"/>
      <c r="C71" s="9"/>
      <c r="D71" s="9"/>
      <c r="E71" s="9"/>
      <c r="F71" s="6" t="s">
        <v>82</v>
      </c>
      <c r="G71" s="7">
        <v>633.3111</v>
      </c>
      <c r="H71" s="7">
        <v>31.6656</v>
      </c>
    </row>
    <row r="72" spans="1:8" ht="14.25">
      <c r="A72" s="9"/>
      <c r="B72" s="9"/>
      <c r="C72" s="9"/>
      <c r="D72" s="9"/>
      <c r="E72" s="9"/>
      <c r="F72" s="6" t="s">
        <v>83</v>
      </c>
      <c r="G72" s="7">
        <v>2733.9665</v>
      </c>
      <c r="H72" s="7">
        <v>136.6983</v>
      </c>
    </row>
    <row r="73" spans="1:8" ht="14.25">
      <c r="A73" s="9"/>
      <c r="B73" s="9"/>
      <c r="C73" s="9"/>
      <c r="D73" s="9"/>
      <c r="E73" s="9"/>
      <c r="F73" s="6" t="s">
        <v>84</v>
      </c>
      <c r="G73" s="7">
        <v>3954.7213</v>
      </c>
      <c r="H73" s="7">
        <v>197.7361</v>
      </c>
    </row>
    <row r="74" spans="1:8" ht="14.25">
      <c r="A74" s="9"/>
      <c r="B74" s="9"/>
      <c r="C74" s="9"/>
      <c r="D74" s="9"/>
      <c r="E74" s="9"/>
      <c r="F74" s="6" t="s">
        <v>85</v>
      </c>
      <c r="G74" s="7">
        <v>3029.3162</v>
      </c>
      <c r="H74" s="7">
        <v>151.4658</v>
      </c>
    </row>
    <row r="75" spans="1:8" ht="14.25">
      <c r="A75" s="9"/>
      <c r="B75" s="9"/>
      <c r="C75" s="9"/>
      <c r="D75" s="9"/>
      <c r="E75" s="9"/>
      <c r="F75" s="6" t="s">
        <v>86</v>
      </c>
      <c r="G75" s="7">
        <v>10122.847</v>
      </c>
      <c r="H75" s="7">
        <v>506.1424</v>
      </c>
    </row>
    <row r="76" spans="1:8" ht="14.25">
      <c r="A76" s="9"/>
      <c r="B76" s="9"/>
      <c r="C76" s="9"/>
      <c r="D76" s="9"/>
      <c r="E76" s="9"/>
      <c r="F76" s="6" t="s">
        <v>87</v>
      </c>
      <c r="G76" s="7">
        <v>1340.7241</v>
      </c>
      <c r="H76" s="7">
        <v>67.0362</v>
      </c>
    </row>
    <row r="77" spans="1:8" ht="14.25">
      <c r="A77" s="9"/>
      <c r="B77" s="9"/>
      <c r="C77" s="9"/>
      <c r="D77" s="9"/>
      <c r="E77" s="9"/>
      <c r="F77" s="6" t="s">
        <v>58</v>
      </c>
      <c r="G77" s="7">
        <v>253.068</v>
      </c>
      <c r="H77" s="7">
        <v>12.6534</v>
      </c>
    </row>
    <row r="78" spans="1:8" ht="31.5" customHeight="1">
      <c r="A78" s="10">
        <v>7</v>
      </c>
      <c r="B78" s="9" t="s">
        <v>88</v>
      </c>
      <c r="C78" s="10">
        <v>220936</v>
      </c>
      <c r="D78" s="10">
        <v>0.02547</v>
      </c>
      <c r="E78" s="10">
        <v>5626.555</v>
      </c>
      <c r="F78" s="11" t="s">
        <v>86</v>
      </c>
      <c r="G78" s="12">
        <v>112531.1</v>
      </c>
      <c r="H78" s="12">
        <v>5626.555</v>
      </c>
    </row>
    <row r="79" spans="1:8" ht="14.25">
      <c r="A79" s="9">
        <v>8</v>
      </c>
      <c r="B79" s="9" t="s">
        <v>89</v>
      </c>
      <c r="C79" s="9">
        <v>46203</v>
      </c>
      <c r="D79" s="9">
        <v>0.02547</v>
      </c>
      <c r="E79" s="9">
        <v>1176.5686</v>
      </c>
      <c r="F79" s="6" t="s">
        <v>90</v>
      </c>
      <c r="G79" s="7">
        <f>574.65-1.572</f>
        <v>573.078</v>
      </c>
      <c r="H79" s="7">
        <f>28.7325-0.0786</f>
        <v>28.6539</v>
      </c>
    </row>
    <row r="80" spans="1:8" ht="14.25">
      <c r="A80" s="9"/>
      <c r="B80" s="9"/>
      <c r="C80" s="9"/>
      <c r="D80" s="9"/>
      <c r="E80" s="9"/>
      <c r="F80" s="6" t="s">
        <v>91</v>
      </c>
      <c r="G80" s="7">
        <v>27.6116</v>
      </c>
      <c r="H80" s="7">
        <v>1.3806</v>
      </c>
    </row>
    <row r="81" spans="1:8" ht="14.25">
      <c r="A81" s="9"/>
      <c r="B81" s="9"/>
      <c r="C81" s="9"/>
      <c r="D81" s="9"/>
      <c r="E81" s="9"/>
      <c r="F81" s="6" t="s">
        <v>92</v>
      </c>
      <c r="G81" s="7">
        <v>6632.4719</v>
      </c>
      <c r="H81" s="7">
        <v>331.6236</v>
      </c>
    </row>
    <row r="82" spans="1:8" ht="14.25">
      <c r="A82" s="9"/>
      <c r="B82" s="9"/>
      <c r="C82" s="9"/>
      <c r="D82" s="9"/>
      <c r="E82" s="9"/>
      <c r="F82" s="6" t="s">
        <v>93</v>
      </c>
      <c r="G82" s="7">
        <v>1962.7803</v>
      </c>
      <c r="H82" s="7">
        <v>98.139</v>
      </c>
    </row>
    <row r="83" spans="1:8" ht="14.25">
      <c r="A83" s="9"/>
      <c r="B83" s="9"/>
      <c r="C83" s="9"/>
      <c r="D83" s="9"/>
      <c r="E83" s="9"/>
      <c r="F83" s="6" t="s">
        <v>94</v>
      </c>
      <c r="G83" s="7">
        <v>790.8618</v>
      </c>
      <c r="H83" s="7">
        <v>39.5431</v>
      </c>
    </row>
    <row r="84" spans="1:8" ht="14.25">
      <c r="A84" s="9"/>
      <c r="B84" s="9"/>
      <c r="C84" s="9"/>
      <c r="D84" s="9"/>
      <c r="E84" s="9"/>
      <c r="F84" s="6" t="s">
        <v>95</v>
      </c>
      <c r="G84" s="7">
        <v>7700.5597</v>
      </c>
      <c r="H84" s="7">
        <v>385.028</v>
      </c>
    </row>
    <row r="85" spans="1:8" ht="14.25">
      <c r="A85" s="9"/>
      <c r="B85" s="9"/>
      <c r="C85" s="9"/>
      <c r="D85" s="9"/>
      <c r="E85" s="9"/>
      <c r="F85" s="6" t="s">
        <v>96</v>
      </c>
      <c r="G85" s="7">
        <v>1913.1904</v>
      </c>
      <c r="H85" s="7">
        <v>95.6595</v>
      </c>
    </row>
    <row r="86" spans="1:8" ht="14.25">
      <c r="A86" s="9"/>
      <c r="B86" s="9"/>
      <c r="C86" s="9"/>
      <c r="D86" s="9"/>
      <c r="E86" s="9"/>
      <c r="F86" s="6" t="s">
        <v>97</v>
      </c>
      <c r="G86" s="7">
        <v>3036.4505</v>
      </c>
      <c r="H86" s="7">
        <v>151.8225</v>
      </c>
    </row>
    <row r="87" spans="1:8" ht="14.25">
      <c r="A87" s="9"/>
      <c r="B87" s="9"/>
      <c r="C87" s="9"/>
      <c r="D87" s="9"/>
      <c r="E87" s="9"/>
      <c r="F87" s="6" t="s">
        <v>60</v>
      </c>
      <c r="G87" s="7">
        <v>894.3689</v>
      </c>
      <c r="H87" s="7">
        <v>44.7184</v>
      </c>
    </row>
    <row r="88" spans="1:8" ht="14.25">
      <c r="A88" s="9">
        <v>9</v>
      </c>
      <c r="B88" s="9" t="s">
        <v>98</v>
      </c>
      <c r="C88" s="9">
        <v>56853</v>
      </c>
      <c r="D88" s="9">
        <v>0.02547</v>
      </c>
      <c r="E88" s="9">
        <v>1447.773</v>
      </c>
      <c r="F88" s="6" t="s">
        <v>99</v>
      </c>
      <c r="G88" s="7">
        <v>4950.162</v>
      </c>
      <c r="H88" s="7">
        <v>247.5081</v>
      </c>
    </row>
    <row r="89" spans="1:8" ht="15" customHeight="1">
      <c r="A89" s="9"/>
      <c r="B89" s="9"/>
      <c r="C89" s="9"/>
      <c r="D89" s="9"/>
      <c r="E89" s="9"/>
      <c r="F89" s="6" t="s">
        <v>76</v>
      </c>
      <c r="G89" s="7">
        <v>5904.602</v>
      </c>
      <c r="H89" s="7">
        <v>295.2301</v>
      </c>
    </row>
    <row r="90" spans="1:8" ht="15" customHeight="1">
      <c r="A90" s="9"/>
      <c r="B90" s="9"/>
      <c r="C90" s="9"/>
      <c r="D90" s="9"/>
      <c r="E90" s="9"/>
      <c r="F90" s="6" t="s">
        <v>100</v>
      </c>
      <c r="G90" s="7">
        <v>4929.7353</v>
      </c>
      <c r="H90" s="7">
        <v>246.4868</v>
      </c>
    </row>
    <row r="91" spans="1:8" ht="15" customHeight="1">
      <c r="A91" s="9"/>
      <c r="B91" s="9"/>
      <c r="C91" s="9"/>
      <c r="D91" s="9"/>
      <c r="E91" s="9"/>
      <c r="F91" s="6" t="s">
        <v>101</v>
      </c>
      <c r="G91" s="7">
        <v>324.9263</v>
      </c>
      <c r="H91" s="7">
        <v>16.2463</v>
      </c>
    </row>
    <row r="92" spans="1:8" ht="15" customHeight="1">
      <c r="A92" s="9"/>
      <c r="B92" s="9"/>
      <c r="C92" s="9"/>
      <c r="D92" s="9"/>
      <c r="E92" s="9"/>
      <c r="F92" s="8" t="s">
        <v>102</v>
      </c>
      <c r="G92" s="13">
        <v>1475.3455</v>
      </c>
      <c r="H92" s="13">
        <v>73.7673</v>
      </c>
    </row>
    <row r="93" spans="1:8" ht="15" customHeight="1">
      <c r="A93" s="9"/>
      <c r="B93" s="9"/>
      <c r="C93" s="9"/>
      <c r="D93" s="9"/>
      <c r="E93" s="9"/>
      <c r="F93" s="6" t="s">
        <v>103</v>
      </c>
      <c r="G93" s="7">
        <v>6091.598</v>
      </c>
      <c r="H93" s="7">
        <v>304.5799</v>
      </c>
    </row>
    <row r="94" spans="1:8" ht="15" customHeight="1">
      <c r="A94" s="9"/>
      <c r="B94" s="9"/>
      <c r="C94" s="9"/>
      <c r="D94" s="9"/>
      <c r="E94" s="9"/>
      <c r="F94" s="6" t="s">
        <v>104</v>
      </c>
      <c r="G94" s="7">
        <v>4298.1109</v>
      </c>
      <c r="H94" s="7">
        <v>214.9055</v>
      </c>
    </row>
    <row r="95" spans="1:8" ht="15" customHeight="1">
      <c r="A95" s="9"/>
      <c r="B95" s="9"/>
      <c r="C95" s="9"/>
      <c r="D95" s="9"/>
      <c r="E95" s="9"/>
      <c r="F95" s="6" t="s">
        <v>90</v>
      </c>
      <c r="G95" s="7">
        <f>982.9145-1.934</f>
        <v>980.9805</v>
      </c>
      <c r="H95" s="7">
        <f>49.1457-0.0967</f>
        <v>49.049</v>
      </c>
    </row>
    <row r="96" spans="1:8" ht="15" customHeight="1">
      <c r="A96" s="9">
        <v>10</v>
      </c>
      <c r="B96" s="9" t="s">
        <v>105</v>
      </c>
      <c r="C96" s="9">
        <v>214856</v>
      </c>
      <c r="D96" s="9">
        <v>0.02547</v>
      </c>
      <c r="E96" s="9">
        <v>5471.351</v>
      </c>
      <c r="F96" s="6" t="s">
        <v>106</v>
      </c>
      <c r="G96" s="7">
        <v>24151.7551</v>
      </c>
      <c r="H96" s="7">
        <v>1207.5878</v>
      </c>
    </row>
    <row r="97" spans="1:8" ht="15" customHeight="1">
      <c r="A97" s="9"/>
      <c r="B97" s="9"/>
      <c r="C97" s="9"/>
      <c r="D97" s="9"/>
      <c r="E97" s="9"/>
      <c r="F97" s="6" t="s">
        <v>107</v>
      </c>
      <c r="G97" s="7">
        <v>5509.6389</v>
      </c>
      <c r="H97" s="7">
        <v>275.4819</v>
      </c>
    </row>
    <row r="98" spans="1:8" ht="15" customHeight="1">
      <c r="A98" s="9"/>
      <c r="B98" s="9"/>
      <c r="C98" s="9"/>
      <c r="D98" s="9"/>
      <c r="E98" s="9"/>
      <c r="F98" s="6" t="s">
        <v>108</v>
      </c>
      <c r="G98" s="7">
        <v>177.2219</v>
      </c>
      <c r="H98" s="7">
        <v>8.8611</v>
      </c>
    </row>
    <row r="99" spans="1:8" ht="15" customHeight="1">
      <c r="A99" s="9"/>
      <c r="B99" s="9"/>
      <c r="C99" s="9"/>
      <c r="D99" s="9"/>
      <c r="E99" s="9"/>
      <c r="F99" s="6" t="s">
        <v>109</v>
      </c>
      <c r="G99" s="7">
        <v>846.9354</v>
      </c>
      <c r="H99" s="7">
        <v>42.3468</v>
      </c>
    </row>
    <row r="100" spans="1:8" ht="15" customHeight="1">
      <c r="A100" s="9"/>
      <c r="B100" s="9"/>
      <c r="C100" s="9"/>
      <c r="D100" s="9"/>
      <c r="E100" s="9"/>
      <c r="F100" s="6" t="s">
        <v>110</v>
      </c>
      <c r="G100" s="7">
        <v>2984.0139</v>
      </c>
      <c r="H100" s="7">
        <v>149.2007</v>
      </c>
    </row>
    <row r="101" spans="1:8" ht="15" customHeight="1">
      <c r="A101" s="9"/>
      <c r="B101" s="9"/>
      <c r="C101" s="9"/>
      <c r="D101" s="9"/>
      <c r="E101" s="9"/>
      <c r="F101" s="6" t="s">
        <v>111</v>
      </c>
      <c r="G101" s="7">
        <v>508</v>
      </c>
      <c r="H101" s="7">
        <v>25.4</v>
      </c>
    </row>
    <row r="102" spans="1:8" ht="15" customHeight="1">
      <c r="A102" s="9"/>
      <c r="B102" s="9"/>
      <c r="C102" s="9"/>
      <c r="D102" s="9"/>
      <c r="E102" s="9"/>
      <c r="F102" s="6" t="s">
        <v>112</v>
      </c>
      <c r="G102" s="7">
        <v>1160.5953</v>
      </c>
      <c r="H102" s="7">
        <v>58.0298</v>
      </c>
    </row>
    <row r="103" spans="1:8" ht="15" customHeight="1">
      <c r="A103" s="9"/>
      <c r="B103" s="9"/>
      <c r="C103" s="9"/>
      <c r="D103" s="9"/>
      <c r="E103" s="9"/>
      <c r="F103" s="6" t="s">
        <v>113</v>
      </c>
      <c r="G103" s="7">
        <v>1081.4208</v>
      </c>
      <c r="H103" s="7">
        <v>54.071</v>
      </c>
    </row>
    <row r="104" spans="1:8" ht="15" customHeight="1">
      <c r="A104" s="9"/>
      <c r="B104" s="9"/>
      <c r="C104" s="9"/>
      <c r="D104" s="9"/>
      <c r="E104" s="9"/>
      <c r="F104" s="6" t="s">
        <v>114</v>
      </c>
      <c r="G104" s="7">
        <f>493.5772-7.306</f>
        <v>486.2712</v>
      </c>
      <c r="H104" s="7">
        <f>24.6789-0.3653</f>
        <v>24.313599999999997</v>
      </c>
    </row>
    <row r="105" spans="1:8" ht="15" customHeight="1">
      <c r="A105" s="9"/>
      <c r="B105" s="9"/>
      <c r="C105" s="9"/>
      <c r="D105" s="9"/>
      <c r="E105" s="9"/>
      <c r="F105" s="6" t="s">
        <v>115</v>
      </c>
      <c r="G105" s="7">
        <v>902.1387</v>
      </c>
      <c r="H105" s="7">
        <v>45.1069</v>
      </c>
    </row>
    <row r="106" spans="1:8" ht="15" customHeight="1">
      <c r="A106" s="9"/>
      <c r="B106" s="9"/>
      <c r="C106" s="9"/>
      <c r="D106" s="9"/>
      <c r="E106" s="9"/>
      <c r="F106" s="6" t="s">
        <v>116</v>
      </c>
      <c r="G106" s="7">
        <v>5386.7145</v>
      </c>
      <c r="H106" s="7">
        <v>269.3357</v>
      </c>
    </row>
    <row r="107" spans="1:8" ht="15" customHeight="1">
      <c r="A107" s="9"/>
      <c r="B107" s="9"/>
      <c r="C107" s="9"/>
      <c r="D107" s="9"/>
      <c r="E107" s="9"/>
      <c r="F107" s="6" t="s">
        <v>117</v>
      </c>
      <c r="G107" s="7">
        <v>6318.5255</v>
      </c>
      <c r="H107" s="7">
        <v>315.9263</v>
      </c>
    </row>
    <row r="108" spans="1:8" ht="15" customHeight="1">
      <c r="A108" s="9"/>
      <c r="B108" s="9"/>
      <c r="C108" s="9"/>
      <c r="D108" s="9"/>
      <c r="E108" s="9"/>
      <c r="F108" s="6" t="s">
        <v>99</v>
      </c>
      <c r="G108" s="7">
        <v>59913.7887</v>
      </c>
      <c r="H108" s="7">
        <v>2995.6894</v>
      </c>
    </row>
    <row r="109" spans="1:8" ht="14.25">
      <c r="A109" s="9">
        <v>11</v>
      </c>
      <c r="B109" s="9" t="s">
        <v>118</v>
      </c>
      <c r="C109" s="9">
        <v>105651</v>
      </c>
      <c r="D109" s="9">
        <v>0.02547</v>
      </c>
      <c r="E109" s="9">
        <v>2690.4238</v>
      </c>
      <c r="F109" s="6" t="s">
        <v>119</v>
      </c>
      <c r="G109" s="7">
        <v>11582.83</v>
      </c>
      <c r="H109" s="7">
        <v>579.1415</v>
      </c>
    </row>
    <row r="110" spans="1:8" ht="14.25">
      <c r="A110" s="9"/>
      <c r="B110" s="9"/>
      <c r="C110" s="9"/>
      <c r="D110" s="9"/>
      <c r="E110" s="9"/>
      <c r="F110" s="6" t="s">
        <v>120</v>
      </c>
      <c r="G110" s="7">
        <v>3353.885</v>
      </c>
      <c r="H110" s="7">
        <v>167.6943</v>
      </c>
    </row>
    <row r="111" spans="1:8" ht="14.25">
      <c r="A111" s="9"/>
      <c r="B111" s="9"/>
      <c r="C111" s="9"/>
      <c r="D111" s="9"/>
      <c r="E111" s="9"/>
      <c r="F111" s="6" t="s">
        <v>121</v>
      </c>
      <c r="G111" s="7">
        <v>2155.9583</v>
      </c>
      <c r="H111" s="7">
        <v>107.7979</v>
      </c>
    </row>
    <row r="112" spans="1:8" ht="14.25">
      <c r="A112" s="9"/>
      <c r="B112" s="9"/>
      <c r="C112" s="9"/>
      <c r="D112" s="9"/>
      <c r="E112" s="9"/>
      <c r="F112" s="6" t="s">
        <v>122</v>
      </c>
      <c r="G112" s="7">
        <v>407.7743</v>
      </c>
      <c r="H112" s="7">
        <v>20.3887</v>
      </c>
    </row>
    <row r="113" spans="1:8" ht="14.25">
      <c r="A113" s="9"/>
      <c r="B113" s="9"/>
      <c r="C113" s="9"/>
      <c r="D113" s="9"/>
      <c r="E113" s="9"/>
      <c r="F113" s="6" t="s">
        <v>123</v>
      </c>
      <c r="G113" s="7">
        <v>987.7903</v>
      </c>
      <c r="H113" s="7">
        <v>49.3895</v>
      </c>
    </row>
    <row r="114" spans="1:8" ht="14.25">
      <c r="A114" s="9"/>
      <c r="B114" s="9"/>
      <c r="C114" s="9"/>
      <c r="D114" s="9"/>
      <c r="E114" s="9"/>
      <c r="F114" s="6" t="s">
        <v>124</v>
      </c>
      <c r="G114" s="7">
        <v>349.7498</v>
      </c>
      <c r="H114" s="7">
        <v>17.4875</v>
      </c>
    </row>
    <row r="115" spans="1:8" ht="14.25">
      <c r="A115" s="9"/>
      <c r="B115" s="9"/>
      <c r="C115" s="9"/>
      <c r="D115" s="9"/>
      <c r="E115" s="9"/>
      <c r="F115" s="6" t="s">
        <v>125</v>
      </c>
      <c r="G115" s="7">
        <v>2239.7443</v>
      </c>
      <c r="H115" s="7">
        <v>111.9872</v>
      </c>
    </row>
    <row r="116" spans="1:8" ht="14.25">
      <c r="A116" s="9"/>
      <c r="B116" s="9"/>
      <c r="C116" s="9"/>
      <c r="D116" s="9"/>
      <c r="E116" s="9"/>
      <c r="F116" s="6" t="s">
        <v>126</v>
      </c>
      <c r="G116" s="7">
        <v>1812.0372</v>
      </c>
      <c r="H116" s="7">
        <v>90.6019</v>
      </c>
    </row>
    <row r="117" spans="1:8" ht="14.25">
      <c r="A117" s="9"/>
      <c r="B117" s="9"/>
      <c r="C117" s="9"/>
      <c r="D117" s="9"/>
      <c r="E117" s="9"/>
      <c r="F117" s="6" t="s">
        <v>102</v>
      </c>
      <c r="G117" s="7">
        <v>10.8144</v>
      </c>
      <c r="H117" s="7">
        <v>0.5407</v>
      </c>
    </row>
    <row r="118" spans="1:8" ht="14.25">
      <c r="A118" s="9"/>
      <c r="B118" s="9"/>
      <c r="C118" s="9"/>
      <c r="D118" s="9"/>
      <c r="E118" s="9"/>
      <c r="F118" s="6" t="s">
        <v>127</v>
      </c>
      <c r="G118" s="7">
        <v>5931.8111</v>
      </c>
      <c r="H118" s="7">
        <v>296.5906</v>
      </c>
    </row>
    <row r="119" spans="1:8" ht="14.25">
      <c r="A119" s="9"/>
      <c r="B119" s="9"/>
      <c r="C119" s="9"/>
      <c r="D119" s="9"/>
      <c r="E119" s="9"/>
      <c r="F119" s="6" t="s">
        <v>128</v>
      </c>
      <c r="G119" s="7">
        <v>6874.5284</v>
      </c>
      <c r="H119" s="7">
        <v>343.7264</v>
      </c>
    </row>
    <row r="120" spans="1:8" ht="14.25">
      <c r="A120" s="9"/>
      <c r="B120" s="9"/>
      <c r="C120" s="9"/>
      <c r="D120" s="9"/>
      <c r="E120" s="9"/>
      <c r="F120" s="6" t="s">
        <v>27</v>
      </c>
      <c r="G120" s="7">
        <f>16629.7995-3.594</f>
        <v>16626.2055</v>
      </c>
      <c r="H120" s="7">
        <f>831.49-0.1797</f>
        <v>831.3103</v>
      </c>
    </row>
    <row r="121" spans="1:8" ht="14.25">
      <c r="A121" s="9"/>
      <c r="B121" s="9"/>
      <c r="C121" s="9"/>
      <c r="D121" s="9"/>
      <c r="E121" s="9"/>
      <c r="F121" s="8" t="s">
        <v>129</v>
      </c>
      <c r="G121" s="13">
        <v>1475.3455</v>
      </c>
      <c r="H121" s="13">
        <v>73.7673</v>
      </c>
    </row>
    <row r="122" spans="1:8" ht="14.25">
      <c r="A122" s="9">
        <v>12</v>
      </c>
      <c r="B122" s="9" t="s">
        <v>130</v>
      </c>
      <c r="C122" s="9">
        <v>99725</v>
      </c>
      <c r="D122" s="9">
        <v>0.02547</v>
      </c>
      <c r="E122" s="9">
        <v>2539.5171</v>
      </c>
      <c r="F122" s="6" t="s">
        <v>27</v>
      </c>
      <c r="G122" s="7">
        <f>413.204-3.39</f>
        <v>409.814</v>
      </c>
      <c r="H122" s="7">
        <f>20.6602-0.1695</f>
        <v>20.4907</v>
      </c>
    </row>
    <row r="123" spans="1:8" ht="14.25">
      <c r="A123" s="9"/>
      <c r="B123" s="9"/>
      <c r="C123" s="9"/>
      <c r="D123" s="9"/>
      <c r="E123" s="9"/>
      <c r="F123" s="6" t="s">
        <v>131</v>
      </c>
      <c r="G123" s="7">
        <v>13991.4278</v>
      </c>
      <c r="H123" s="7">
        <v>699.5714</v>
      </c>
    </row>
    <row r="124" spans="1:8" ht="14.25">
      <c r="A124" s="9"/>
      <c r="B124" s="9"/>
      <c r="C124" s="9"/>
      <c r="D124" s="9"/>
      <c r="E124" s="9"/>
      <c r="F124" s="6" t="s">
        <v>132</v>
      </c>
      <c r="G124" s="7">
        <v>1822.9622</v>
      </c>
      <c r="H124" s="7">
        <v>91.1481</v>
      </c>
    </row>
    <row r="125" spans="1:8" ht="14.25">
      <c r="A125" s="9"/>
      <c r="B125" s="9"/>
      <c r="C125" s="9"/>
      <c r="D125" s="9"/>
      <c r="E125" s="9"/>
      <c r="F125" s="6" t="s">
        <v>133</v>
      </c>
      <c r="G125" s="7">
        <v>1930.383</v>
      </c>
      <c r="H125" s="7">
        <v>96.5191</v>
      </c>
    </row>
    <row r="126" spans="1:8" ht="14.25">
      <c r="A126" s="9"/>
      <c r="B126" s="9"/>
      <c r="C126" s="9"/>
      <c r="D126" s="9"/>
      <c r="E126" s="9"/>
      <c r="F126" s="6" t="s">
        <v>134</v>
      </c>
      <c r="G126" s="7">
        <v>1617.6246</v>
      </c>
      <c r="H126" s="7">
        <v>80.8812</v>
      </c>
    </row>
    <row r="127" spans="1:8" ht="14.25">
      <c r="A127" s="9"/>
      <c r="B127" s="9"/>
      <c r="C127" s="9"/>
      <c r="D127" s="9"/>
      <c r="E127" s="9"/>
      <c r="F127" s="6" t="s">
        <v>135</v>
      </c>
      <c r="G127" s="7">
        <v>10214.1387</v>
      </c>
      <c r="H127" s="7">
        <v>510.7069</v>
      </c>
    </row>
    <row r="128" spans="1:8" ht="14.25">
      <c r="A128" s="9"/>
      <c r="B128" s="9"/>
      <c r="C128" s="9"/>
      <c r="D128" s="9"/>
      <c r="E128" s="9"/>
      <c r="F128" s="6" t="s">
        <v>136</v>
      </c>
      <c r="G128" s="7">
        <v>386.8292</v>
      </c>
      <c r="H128" s="7">
        <v>19.3415</v>
      </c>
    </row>
    <row r="129" spans="1:8" ht="14.25">
      <c r="A129" s="9"/>
      <c r="B129" s="9"/>
      <c r="C129" s="9"/>
      <c r="D129" s="9"/>
      <c r="E129" s="9"/>
      <c r="F129" s="6" t="s">
        <v>137</v>
      </c>
      <c r="G129" s="7">
        <v>716.5804</v>
      </c>
      <c r="H129" s="7">
        <v>35.829</v>
      </c>
    </row>
    <row r="130" spans="1:8" ht="14.25">
      <c r="A130" s="9"/>
      <c r="B130" s="9"/>
      <c r="C130" s="9"/>
      <c r="D130" s="9"/>
      <c r="E130" s="9"/>
      <c r="F130" s="6" t="s">
        <v>138</v>
      </c>
      <c r="G130" s="7">
        <v>2621.2979</v>
      </c>
      <c r="H130" s="7">
        <v>131.0649</v>
      </c>
    </row>
    <row r="131" spans="1:8" ht="14.25">
      <c r="A131" s="9"/>
      <c r="B131" s="9"/>
      <c r="C131" s="9"/>
      <c r="D131" s="9"/>
      <c r="E131" s="9"/>
      <c r="F131" s="6" t="s">
        <v>139</v>
      </c>
      <c r="G131" s="7">
        <v>6882.21</v>
      </c>
      <c r="H131" s="7">
        <v>344.1105</v>
      </c>
    </row>
    <row r="132" spans="1:8" ht="14.25">
      <c r="A132" s="9"/>
      <c r="B132" s="9"/>
      <c r="C132" s="9"/>
      <c r="D132" s="9"/>
      <c r="E132" s="9"/>
      <c r="F132" s="6" t="s">
        <v>140</v>
      </c>
      <c r="G132" s="7">
        <v>7532.5334</v>
      </c>
      <c r="H132" s="7">
        <v>376.6267</v>
      </c>
    </row>
    <row r="133" spans="1:8" ht="14.25">
      <c r="A133" s="9"/>
      <c r="B133" s="9"/>
      <c r="C133" s="9"/>
      <c r="D133" s="9"/>
      <c r="E133" s="9"/>
      <c r="F133" s="6" t="s">
        <v>141</v>
      </c>
      <c r="G133" s="7">
        <v>137.7014</v>
      </c>
      <c r="H133" s="7">
        <v>6.8851</v>
      </c>
    </row>
    <row r="134" spans="1:8" ht="14.25">
      <c r="A134" s="9"/>
      <c r="B134" s="9"/>
      <c r="C134" s="9"/>
      <c r="D134" s="9"/>
      <c r="E134" s="9"/>
      <c r="F134" s="6" t="s">
        <v>142</v>
      </c>
      <c r="G134" s="7">
        <v>2040.2016</v>
      </c>
      <c r="H134" s="7">
        <v>102.0101</v>
      </c>
    </row>
    <row r="135" spans="1:8" ht="14.25">
      <c r="A135" s="9"/>
      <c r="B135" s="9"/>
      <c r="C135" s="9"/>
      <c r="D135" s="9"/>
      <c r="E135" s="9"/>
      <c r="F135" s="6" t="s">
        <v>143</v>
      </c>
      <c r="G135" s="7">
        <v>95.5898</v>
      </c>
      <c r="H135" s="7">
        <v>4.7795</v>
      </c>
    </row>
    <row r="136" spans="1:8" ht="14.25">
      <c r="A136" s="9"/>
      <c r="B136" s="9"/>
      <c r="C136" s="9"/>
      <c r="D136" s="9"/>
      <c r="E136" s="9"/>
      <c r="F136" s="8" t="s">
        <v>62</v>
      </c>
      <c r="G136" s="7">
        <v>391.048</v>
      </c>
      <c r="H136" s="7">
        <v>19.5524</v>
      </c>
    </row>
    <row r="137" spans="1:8" ht="14.25">
      <c r="A137" s="9">
        <v>13</v>
      </c>
      <c r="B137" s="9" t="s">
        <v>144</v>
      </c>
      <c r="C137" s="9">
        <v>112773</v>
      </c>
      <c r="D137" s="9">
        <v>0.02547</v>
      </c>
      <c r="E137" s="9">
        <v>2871.787</v>
      </c>
      <c r="F137" s="6" t="s">
        <v>145</v>
      </c>
      <c r="G137" s="7">
        <v>27849.5</v>
      </c>
      <c r="H137" s="7">
        <v>1392.475</v>
      </c>
    </row>
    <row r="138" spans="1:8" ht="14.25">
      <c r="A138" s="9"/>
      <c r="B138" s="9"/>
      <c r="C138" s="9"/>
      <c r="D138" s="9"/>
      <c r="E138" s="9"/>
      <c r="F138" s="6" t="s">
        <v>146</v>
      </c>
      <c r="G138" s="7">
        <v>1993.2702</v>
      </c>
      <c r="H138" s="7">
        <v>99.6635</v>
      </c>
    </row>
    <row r="139" spans="1:8" ht="14.25">
      <c r="A139" s="9"/>
      <c r="B139" s="9"/>
      <c r="C139" s="9"/>
      <c r="D139" s="9"/>
      <c r="E139" s="9"/>
      <c r="F139" s="6" t="s">
        <v>147</v>
      </c>
      <c r="G139" s="7">
        <v>471.0159</v>
      </c>
      <c r="H139" s="7">
        <v>23.5508</v>
      </c>
    </row>
    <row r="140" spans="1:8" ht="14.25">
      <c r="A140" s="9"/>
      <c r="B140" s="9"/>
      <c r="C140" s="9"/>
      <c r="D140" s="9"/>
      <c r="E140" s="9"/>
      <c r="F140" s="6" t="s">
        <v>148</v>
      </c>
      <c r="G140" s="7">
        <v>1193.6983</v>
      </c>
      <c r="H140" s="7">
        <v>59.6849</v>
      </c>
    </row>
    <row r="141" spans="1:8" ht="14.25">
      <c r="A141" s="9"/>
      <c r="B141" s="9"/>
      <c r="C141" s="9"/>
      <c r="D141" s="9"/>
      <c r="E141" s="9"/>
      <c r="F141" s="6" t="s">
        <v>149</v>
      </c>
      <c r="G141" s="7">
        <v>1163.1243</v>
      </c>
      <c r="H141" s="7">
        <v>58.1562</v>
      </c>
    </row>
    <row r="142" spans="1:8" ht="14.25">
      <c r="A142" s="9"/>
      <c r="B142" s="9"/>
      <c r="C142" s="9"/>
      <c r="D142" s="9"/>
      <c r="E142" s="9"/>
      <c r="F142" s="6" t="s">
        <v>150</v>
      </c>
      <c r="G142" s="7">
        <v>3912.111</v>
      </c>
      <c r="H142" s="7">
        <v>195.6055</v>
      </c>
    </row>
    <row r="143" spans="1:8" ht="14.25">
      <c r="A143" s="9"/>
      <c r="B143" s="9"/>
      <c r="C143" s="9"/>
      <c r="D143" s="9"/>
      <c r="E143" s="9"/>
      <c r="F143" s="6" t="s">
        <v>143</v>
      </c>
      <c r="G143" s="7">
        <v>2435.486</v>
      </c>
      <c r="H143" s="7">
        <v>121.7743</v>
      </c>
    </row>
    <row r="144" spans="1:8" ht="14.25">
      <c r="A144" s="9"/>
      <c r="B144" s="9"/>
      <c r="C144" s="9"/>
      <c r="D144" s="9"/>
      <c r="E144" s="9"/>
      <c r="F144" s="6" t="s">
        <v>151</v>
      </c>
      <c r="G144" s="7">
        <v>1933.3384</v>
      </c>
      <c r="H144" s="7">
        <v>96.6669</v>
      </c>
    </row>
    <row r="145" spans="1:8" ht="14.25">
      <c r="A145" s="9"/>
      <c r="B145" s="9"/>
      <c r="C145" s="9"/>
      <c r="D145" s="9"/>
      <c r="E145" s="9"/>
      <c r="F145" s="6" t="s">
        <v>152</v>
      </c>
      <c r="G145" s="7">
        <v>2858.3303</v>
      </c>
      <c r="H145" s="7">
        <v>142.9165</v>
      </c>
    </row>
    <row r="146" spans="1:8" ht="14.25">
      <c r="A146" s="9"/>
      <c r="B146" s="9"/>
      <c r="C146" s="9"/>
      <c r="D146" s="9"/>
      <c r="E146" s="9"/>
      <c r="F146" s="6" t="s">
        <v>153</v>
      </c>
      <c r="G146" s="7">
        <v>8562.8599</v>
      </c>
      <c r="H146" s="7">
        <v>428.143</v>
      </c>
    </row>
    <row r="147" spans="1:8" ht="14.25">
      <c r="A147" s="9"/>
      <c r="B147" s="9"/>
      <c r="C147" s="9"/>
      <c r="D147" s="9"/>
      <c r="E147" s="9"/>
      <c r="F147" s="6" t="s">
        <v>154</v>
      </c>
      <c r="G147" s="7">
        <v>735.4715</v>
      </c>
      <c r="H147" s="7">
        <v>36.7736</v>
      </c>
    </row>
    <row r="148" spans="1:8" ht="14.25">
      <c r="A148" s="9"/>
      <c r="B148" s="9"/>
      <c r="C148" s="9"/>
      <c r="D148" s="9"/>
      <c r="E148" s="9"/>
      <c r="F148" s="6" t="s">
        <v>155</v>
      </c>
      <c r="G148" s="7">
        <v>2540.4797</v>
      </c>
      <c r="H148" s="7">
        <v>127.024</v>
      </c>
    </row>
    <row r="149" spans="1:8" ht="14.25">
      <c r="A149" s="9"/>
      <c r="B149" s="9"/>
      <c r="C149" s="9"/>
      <c r="D149" s="9"/>
      <c r="E149" s="9"/>
      <c r="F149" s="6" t="s">
        <v>156</v>
      </c>
      <c r="G149" s="7">
        <f>1790.8897-3.834</f>
        <v>1787.0557</v>
      </c>
      <c r="H149" s="7">
        <f>89.5445-0.1917</f>
        <v>89.3528</v>
      </c>
    </row>
    <row r="150" spans="1:8" ht="14.25">
      <c r="A150" s="9">
        <v>14</v>
      </c>
      <c r="B150" s="9" t="s">
        <v>157</v>
      </c>
      <c r="C150" s="9">
        <v>103281</v>
      </c>
      <c r="D150" s="9">
        <v>0.02547</v>
      </c>
      <c r="E150" s="9">
        <v>2630.0713</v>
      </c>
      <c r="F150" s="6" t="s">
        <v>158</v>
      </c>
      <c r="G150" s="7">
        <v>7561.7875</v>
      </c>
      <c r="H150" s="7">
        <v>378.0894</v>
      </c>
    </row>
    <row r="151" spans="1:8" ht="14.25">
      <c r="A151" s="9"/>
      <c r="B151" s="9"/>
      <c r="C151" s="9"/>
      <c r="D151" s="9"/>
      <c r="E151" s="9"/>
      <c r="F151" s="6" t="s">
        <v>159</v>
      </c>
      <c r="G151" s="7">
        <v>3389.6208</v>
      </c>
      <c r="H151" s="7">
        <v>169.481</v>
      </c>
    </row>
    <row r="152" spans="1:8" ht="14.25">
      <c r="A152" s="9"/>
      <c r="B152" s="9"/>
      <c r="C152" s="9"/>
      <c r="D152" s="9"/>
      <c r="E152" s="9"/>
      <c r="F152" s="6" t="s">
        <v>160</v>
      </c>
      <c r="G152" s="7">
        <v>3888.2138</v>
      </c>
      <c r="H152" s="7">
        <v>194.4107</v>
      </c>
    </row>
    <row r="153" spans="1:8" ht="14.25">
      <c r="A153" s="9"/>
      <c r="B153" s="9"/>
      <c r="C153" s="9"/>
      <c r="D153" s="9"/>
      <c r="E153" s="9"/>
      <c r="F153" s="6" t="s">
        <v>161</v>
      </c>
      <c r="G153" s="7">
        <v>4884.9752</v>
      </c>
      <c r="H153" s="7">
        <v>244.2488</v>
      </c>
    </row>
    <row r="154" spans="1:8" ht="14.25">
      <c r="A154" s="9"/>
      <c r="B154" s="9"/>
      <c r="C154" s="9"/>
      <c r="D154" s="9"/>
      <c r="E154" s="9"/>
      <c r="F154" s="6" t="s">
        <v>162</v>
      </c>
      <c r="G154" s="7">
        <v>13642.706</v>
      </c>
      <c r="H154" s="7">
        <v>682.1353</v>
      </c>
    </row>
    <row r="155" spans="1:8" ht="14.25">
      <c r="A155" s="9"/>
      <c r="B155" s="9"/>
      <c r="C155" s="9"/>
      <c r="D155" s="9"/>
      <c r="E155" s="9"/>
      <c r="F155" s="6" t="s">
        <v>163</v>
      </c>
      <c r="G155" s="7">
        <v>3583.215</v>
      </c>
      <c r="H155" s="7">
        <v>179.1608</v>
      </c>
    </row>
    <row r="156" spans="1:8" ht="14.25">
      <c r="A156" s="9"/>
      <c r="B156" s="9"/>
      <c r="C156" s="9"/>
      <c r="D156" s="9"/>
      <c r="E156" s="9"/>
      <c r="F156" s="6" t="s">
        <v>164</v>
      </c>
      <c r="G156" s="7">
        <v>1629.6696</v>
      </c>
      <c r="H156" s="7">
        <v>81.4835</v>
      </c>
    </row>
    <row r="157" spans="1:8" ht="14.25">
      <c r="A157" s="9"/>
      <c r="B157" s="9"/>
      <c r="C157" s="9"/>
      <c r="D157" s="9"/>
      <c r="E157" s="9"/>
      <c r="F157" s="6" t="s">
        <v>165</v>
      </c>
      <c r="G157" s="7">
        <v>2408.8848</v>
      </c>
      <c r="H157" s="7">
        <v>120.4442</v>
      </c>
    </row>
    <row r="158" spans="1:8" ht="14.25">
      <c r="A158" s="9"/>
      <c r="B158" s="9"/>
      <c r="C158" s="9"/>
      <c r="D158" s="9"/>
      <c r="E158" s="9"/>
      <c r="F158" s="6" t="s">
        <v>166</v>
      </c>
      <c r="G158" s="7">
        <v>116.5282</v>
      </c>
      <c r="H158" s="7">
        <v>5.8264</v>
      </c>
    </row>
    <row r="159" spans="1:8" ht="14.25">
      <c r="A159" s="9"/>
      <c r="B159" s="9"/>
      <c r="C159" s="9"/>
      <c r="D159" s="9"/>
      <c r="E159" s="9"/>
      <c r="F159" s="6" t="s">
        <v>167</v>
      </c>
      <c r="G159" s="7">
        <v>1032.5777</v>
      </c>
      <c r="H159" s="7">
        <v>51.6289</v>
      </c>
    </row>
    <row r="160" spans="1:8" ht="14.25">
      <c r="A160" s="9"/>
      <c r="B160" s="9"/>
      <c r="C160" s="9"/>
      <c r="D160" s="9"/>
      <c r="E160" s="9"/>
      <c r="F160" s="6" t="s">
        <v>168</v>
      </c>
      <c r="G160" s="7">
        <v>1834.9021</v>
      </c>
      <c r="H160" s="7">
        <v>91.7451</v>
      </c>
    </row>
    <row r="161" spans="1:8" ht="14.25">
      <c r="A161" s="9"/>
      <c r="B161" s="9"/>
      <c r="C161" s="9"/>
      <c r="D161" s="9"/>
      <c r="E161" s="9"/>
      <c r="F161" s="6" t="s">
        <v>169</v>
      </c>
      <c r="G161" s="7">
        <v>2730.9272</v>
      </c>
      <c r="H161" s="7">
        <v>136.5464</v>
      </c>
    </row>
    <row r="162" spans="1:8" ht="14.25">
      <c r="A162" s="9"/>
      <c r="B162" s="9"/>
      <c r="C162" s="9"/>
      <c r="D162" s="9"/>
      <c r="E162" s="9"/>
      <c r="F162" s="6" t="s">
        <v>170</v>
      </c>
      <c r="G162" s="7">
        <v>5700.5943</v>
      </c>
      <c r="H162" s="7">
        <v>285.0297</v>
      </c>
    </row>
    <row r="163" spans="1:8" ht="14.25">
      <c r="A163" s="9"/>
      <c r="B163" s="9"/>
      <c r="C163" s="9"/>
      <c r="D163" s="9"/>
      <c r="E163" s="9"/>
      <c r="F163" s="8" t="s">
        <v>62</v>
      </c>
      <c r="G163" s="7">
        <f>200.334-3.512</f>
        <v>196.822</v>
      </c>
      <c r="H163" s="7">
        <f>10.0167-0.1756</f>
        <v>9.8411</v>
      </c>
    </row>
    <row r="164" spans="1:8" ht="14.25">
      <c r="A164" s="9">
        <v>15</v>
      </c>
      <c r="B164" s="9" t="s">
        <v>171</v>
      </c>
      <c r="C164" s="9">
        <v>179919</v>
      </c>
      <c r="D164" s="9">
        <v>0.02547</v>
      </c>
      <c r="E164" s="9">
        <v>4581.6733</v>
      </c>
      <c r="F164" s="6" t="s">
        <v>172</v>
      </c>
      <c r="G164" s="7">
        <v>8176.0325</v>
      </c>
      <c r="H164" s="7">
        <v>408.8016</v>
      </c>
    </row>
    <row r="165" spans="1:8" ht="14.25">
      <c r="A165" s="9"/>
      <c r="B165" s="9"/>
      <c r="C165" s="9"/>
      <c r="D165" s="9"/>
      <c r="E165" s="9"/>
      <c r="F165" s="6" t="s">
        <v>173</v>
      </c>
      <c r="G165" s="7">
        <v>8995.6838</v>
      </c>
      <c r="H165" s="7">
        <v>449.7842</v>
      </c>
    </row>
    <row r="166" spans="1:8" ht="14.25">
      <c r="A166" s="9"/>
      <c r="B166" s="9"/>
      <c r="C166" s="9"/>
      <c r="D166" s="9"/>
      <c r="E166" s="9"/>
      <c r="F166" s="6" t="s">
        <v>174</v>
      </c>
      <c r="G166" s="7">
        <v>9694.7897</v>
      </c>
      <c r="H166" s="7">
        <v>484.7395</v>
      </c>
    </row>
    <row r="167" spans="1:8" ht="14.25">
      <c r="A167" s="9"/>
      <c r="B167" s="9"/>
      <c r="C167" s="9"/>
      <c r="D167" s="9"/>
      <c r="E167" s="9"/>
      <c r="F167" s="6" t="s">
        <v>175</v>
      </c>
      <c r="G167" s="7">
        <v>7176.6675</v>
      </c>
      <c r="H167" s="7">
        <v>358.8334</v>
      </c>
    </row>
    <row r="168" spans="1:8" ht="14.25">
      <c r="A168" s="9"/>
      <c r="B168" s="9"/>
      <c r="C168" s="9"/>
      <c r="D168" s="9"/>
      <c r="E168" s="9"/>
      <c r="F168" s="6" t="s">
        <v>176</v>
      </c>
      <c r="G168" s="7">
        <v>4856.2966</v>
      </c>
      <c r="H168" s="7">
        <v>242.8148</v>
      </c>
    </row>
    <row r="169" spans="1:8" ht="14.25">
      <c r="A169" s="9"/>
      <c r="B169" s="9"/>
      <c r="C169" s="9"/>
      <c r="D169" s="9"/>
      <c r="E169" s="9"/>
      <c r="F169" s="6" t="s">
        <v>177</v>
      </c>
      <c r="G169" s="7">
        <v>2144.3118</v>
      </c>
      <c r="H169" s="7">
        <v>107.2156</v>
      </c>
    </row>
    <row r="170" spans="1:8" ht="14.25">
      <c r="A170" s="9"/>
      <c r="B170" s="9"/>
      <c r="C170" s="9"/>
      <c r="D170" s="9"/>
      <c r="E170" s="9"/>
      <c r="F170" s="6" t="s">
        <v>178</v>
      </c>
      <c r="G170" s="7">
        <v>3171.8108</v>
      </c>
      <c r="H170" s="7">
        <v>158.5905</v>
      </c>
    </row>
    <row r="171" spans="1:8" ht="14.25">
      <c r="A171" s="9"/>
      <c r="B171" s="9"/>
      <c r="C171" s="9"/>
      <c r="D171" s="9"/>
      <c r="E171" s="9"/>
      <c r="F171" s="6" t="s">
        <v>179</v>
      </c>
      <c r="G171" s="7">
        <v>1281.6816</v>
      </c>
      <c r="H171" s="7">
        <v>64.0841</v>
      </c>
    </row>
    <row r="172" spans="1:8" ht="14.25">
      <c r="A172" s="9"/>
      <c r="B172" s="9"/>
      <c r="C172" s="9"/>
      <c r="D172" s="9"/>
      <c r="E172" s="9"/>
      <c r="F172" s="6" t="s">
        <v>180</v>
      </c>
      <c r="G172" s="7">
        <v>986.7911</v>
      </c>
      <c r="H172" s="7">
        <v>49.3396</v>
      </c>
    </row>
    <row r="173" spans="1:8" ht="14.25">
      <c r="A173" s="9"/>
      <c r="B173" s="9"/>
      <c r="C173" s="9"/>
      <c r="D173" s="9"/>
      <c r="E173" s="9"/>
      <c r="F173" s="6" t="s">
        <v>181</v>
      </c>
      <c r="G173" s="7">
        <v>7683.6024</v>
      </c>
      <c r="H173" s="7">
        <v>384.1801</v>
      </c>
    </row>
    <row r="174" spans="1:8" ht="14.25">
      <c r="A174" s="9"/>
      <c r="B174" s="9"/>
      <c r="C174" s="9"/>
      <c r="D174" s="9"/>
      <c r="E174" s="9"/>
      <c r="F174" s="6" t="s">
        <v>182</v>
      </c>
      <c r="G174" s="7">
        <v>8549.5962</v>
      </c>
      <c r="H174" s="7">
        <v>427.4798</v>
      </c>
    </row>
    <row r="175" spans="1:8" ht="14.25">
      <c r="A175" s="9"/>
      <c r="B175" s="9"/>
      <c r="C175" s="9"/>
      <c r="D175" s="9"/>
      <c r="E175" s="9"/>
      <c r="F175" s="6" t="s">
        <v>145</v>
      </c>
      <c r="G175" s="7">
        <v>18421.3706</v>
      </c>
      <c r="H175" s="7">
        <v>921.0685</v>
      </c>
    </row>
    <row r="176" spans="1:8" ht="14.25">
      <c r="A176" s="9"/>
      <c r="B176" s="9"/>
      <c r="C176" s="9"/>
      <c r="D176" s="9"/>
      <c r="E176" s="9"/>
      <c r="F176" s="6" t="s">
        <v>183</v>
      </c>
      <c r="G176" s="7">
        <v>2378.833</v>
      </c>
      <c r="H176" s="7">
        <v>118.9417</v>
      </c>
    </row>
    <row r="177" spans="1:8" ht="14.25">
      <c r="A177" s="9"/>
      <c r="B177" s="9"/>
      <c r="C177" s="9"/>
      <c r="D177" s="9"/>
      <c r="E177" s="9"/>
      <c r="F177" s="6" t="s">
        <v>184</v>
      </c>
      <c r="G177" s="7">
        <v>3589.344</v>
      </c>
      <c r="H177" s="7">
        <v>179.4672</v>
      </c>
    </row>
    <row r="178" spans="1:8" ht="14.25">
      <c r="A178" s="9"/>
      <c r="B178" s="9"/>
      <c r="C178" s="9"/>
      <c r="D178" s="9"/>
      <c r="E178" s="9"/>
      <c r="F178" s="6" t="s">
        <v>185</v>
      </c>
      <c r="G178" s="7">
        <v>4083.689</v>
      </c>
      <c r="H178" s="7">
        <v>204.1845</v>
      </c>
    </row>
    <row r="179" spans="1:8" ht="14.25">
      <c r="A179" s="9"/>
      <c r="B179" s="9"/>
      <c r="C179" s="9"/>
      <c r="D179" s="9"/>
      <c r="E179" s="9"/>
      <c r="F179" s="8" t="s">
        <v>62</v>
      </c>
      <c r="G179" s="7">
        <f>449.082-6.118</f>
        <v>442.964</v>
      </c>
      <c r="H179" s="7">
        <f>22.4541-0.3059</f>
        <v>22.1482</v>
      </c>
    </row>
    <row r="180" spans="1:8" ht="14.25">
      <c r="A180" s="9">
        <v>16</v>
      </c>
      <c r="B180" s="9" t="s">
        <v>186</v>
      </c>
      <c r="C180" s="9">
        <v>190615</v>
      </c>
      <c r="D180" s="9">
        <v>0.02547</v>
      </c>
      <c r="E180" s="9">
        <v>4854.0491</v>
      </c>
      <c r="F180" s="6" t="s">
        <v>187</v>
      </c>
      <c r="G180" s="7">
        <v>29497.24</v>
      </c>
      <c r="H180" s="7">
        <v>1474.8625</v>
      </c>
    </row>
    <row r="181" spans="1:8" ht="14.25">
      <c r="A181" s="9"/>
      <c r="B181" s="9"/>
      <c r="C181" s="9"/>
      <c r="D181" s="9"/>
      <c r="E181" s="9"/>
      <c r="F181" s="6" t="s">
        <v>139</v>
      </c>
      <c r="G181" s="7">
        <v>9850.8117</v>
      </c>
      <c r="H181" s="7">
        <v>492.5406</v>
      </c>
    </row>
    <row r="182" spans="1:8" ht="14.25">
      <c r="A182" s="9"/>
      <c r="B182" s="9"/>
      <c r="C182" s="9"/>
      <c r="D182" s="9"/>
      <c r="E182" s="9"/>
      <c r="F182" s="6" t="s">
        <v>188</v>
      </c>
      <c r="G182" s="7">
        <v>3137.1852</v>
      </c>
      <c r="H182" s="7">
        <v>156.8593</v>
      </c>
    </row>
    <row r="183" spans="1:8" ht="14.25">
      <c r="A183" s="9"/>
      <c r="B183" s="9"/>
      <c r="C183" s="9"/>
      <c r="D183" s="9"/>
      <c r="E183" s="9"/>
      <c r="F183" s="6" t="s">
        <v>189</v>
      </c>
      <c r="G183" s="7">
        <v>1526.1916</v>
      </c>
      <c r="H183" s="7">
        <v>76.3096</v>
      </c>
    </row>
    <row r="184" spans="1:8" ht="14.25">
      <c r="A184" s="9"/>
      <c r="B184" s="9"/>
      <c r="C184" s="9"/>
      <c r="D184" s="9"/>
      <c r="E184" s="9"/>
      <c r="F184" s="6" t="s">
        <v>190</v>
      </c>
      <c r="G184" s="7">
        <v>8712.7624</v>
      </c>
      <c r="H184" s="7">
        <v>435.6381</v>
      </c>
    </row>
    <row r="185" spans="1:8" ht="14.25">
      <c r="A185" s="9"/>
      <c r="B185" s="9"/>
      <c r="C185" s="9"/>
      <c r="D185" s="9"/>
      <c r="E185" s="9"/>
      <c r="F185" s="6" t="s">
        <v>191</v>
      </c>
      <c r="G185" s="7">
        <v>3810.9432</v>
      </c>
      <c r="H185" s="7">
        <v>190.5472</v>
      </c>
    </row>
    <row r="186" spans="1:8" ht="14.25">
      <c r="A186" s="9"/>
      <c r="B186" s="9"/>
      <c r="C186" s="9"/>
      <c r="D186" s="9"/>
      <c r="E186" s="9"/>
      <c r="F186" s="6" t="s">
        <v>192</v>
      </c>
      <c r="G186" s="7">
        <v>1016.6707</v>
      </c>
      <c r="H186" s="7">
        <v>50.8335</v>
      </c>
    </row>
    <row r="187" spans="1:8" ht="14.25">
      <c r="A187" s="9"/>
      <c r="B187" s="9"/>
      <c r="C187" s="9"/>
      <c r="D187" s="9"/>
      <c r="E187" s="9"/>
      <c r="F187" s="6" t="s">
        <v>193</v>
      </c>
      <c r="G187" s="7">
        <v>2253.9824</v>
      </c>
      <c r="H187" s="7">
        <v>112.6991</v>
      </c>
    </row>
    <row r="188" spans="1:8" ht="14.25">
      <c r="A188" s="9"/>
      <c r="B188" s="9"/>
      <c r="C188" s="9"/>
      <c r="D188" s="9"/>
      <c r="E188" s="9"/>
      <c r="F188" s="6" t="s">
        <v>194</v>
      </c>
      <c r="G188" s="7">
        <v>436.4955</v>
      </c>
      <c r="H188" s="7">
        <v>21.8248</v>
      </c>
    </row>
    <row r="189" spans="1:8" ht="14.25">
      <c r="A189" s="9"/>
      <c r="B189" s="9"/>
      <c r="C189" s="9"/>
      <c r="D189" s="9"/>
      <c r="E189" s="9"/>
      <c r="F189" s="6" t="s">
        <v>195</v>
      </c>
      <c r="G189" s="7">
        <v>2008.4</v>
      </c>
      <c r="H189" s="7">
        <v>100.42</v>
      </c>
    </row>
    <row r="190" spans="1:8" ht="14.25">
      <c r="A190" s="9"/>
      <c r="B190" s="9"/>
      <c r="C190" s="9"/>
      <c r="D190" s="9"/>
      <c r="E190" s="9"/>
      <c r="F190" s="6" t="s">
        <v>196</v>
      </c>
      <c r="G190" s="7">
        <v>61.4604</v>
      </c>
      <c r="H190" s="7">
        <v>3.073</v>
      </c>
    </row>
    <row r="191" spans="1:8" ht="14.25">
      <c r="A191" s="9"/>
      <c r="B191" s="9"/>
      <c r="C191" s="9"/>
      <c r="D191" s="9"/>
      <c r="E191" s="9"/>
      <c r="F191" s="6" t="s">
        <v>197</v>
      </c>
      <c r="G191" s="7">
        <v>12687.5646</v>
      </c>
      <c r="H191" s="7">
        <v>634.3782</v>
      </c>
    </row>
    <row r="192" spans="1:8" ht="14.25">
      <c r="A192" s="9"/>
      <c r="B192" s="9"/>
      <c r="C192" s="9"/>
      <c r="D192" s="9"/>
      <c r="E192" s="9"/>
      <c r="F192" s="6" t="s">
        <v>198</v>
      </c>
      <c r="G192" s="7">
        <v>1407.4921</v>
      </c>
      <c r="H192" s="7">
        <v>70.3746</v>
      </c>
    </row>
    <row r="193" spans="1:8" ht="14.25">
      <c r="A193" s="9"/>
      <c r="B193" s="9"/>
      <c r="C193" s="9"/>
      <c r="D193" s="9"/>
      <c r="E193" s="9"/>
      <c r="F193" s="6" t="s">
        <v>199</v>
      </c>
      <c r="G193" s="7">
        <v>1040.0487</v>
      </c>
      <c r="H193" s="7">
        <v>52.0024</v>
      </c>
    </row>
    <row r="194" spans="1:8" ht="14.25">
      <c r="A194" s="9"/>
      <c r="B194" s="9"/>
      <c r="C194" s="9"/>
      <c r="D194" s="9"/>
      <c r="E194" s="9"/>
      <c r="F194" s="6" t="s">
        <v>200</v>
      </c>
      <c r="G194" s="7">
        <v>731.8043</v>
      </c>
      <c r="H194" s="7">
        <v>36.5902</v>
      </c>
    </row>
    <row r="195" spans="1:8" ht="14.25">
      <c r="A195" s="9"/>
      <c r="B195" s="9"/>
      <c r="C195" s="9"/>
      <c r="D195" s="9"/>
      <c r="E195" s="9"/>
      <c r="F195" s="6" t="s">
        <v>201</v>
      </c>
      <c r="G195" s="7">
        <v>1962.7864</v>
      </c>
      <c r="H195" s="7">
        <v>98.1393</v>
      </c>
    </row>
    <row r="196" spans="1:8" ht="14.25">
      <c r="A196" s="9"/>
      <c r="B196" s="9"/>
      <c r="C196" s="9"/>
      <c r="D196" s="9"/>
      <c r="E196" s="9"/>
      <c r="F196" s="6" t="s">
        <v>202</v>
      </c>
      <c r="G196" s="7">
        <f>1057.3888-6.48</f>
        <v>1050.9088</v>
      </c>
      <c r="H196" s="7">
        <f>52.8694-0.324</f>
        <v>52.5454</v>
      </c>
    </row>
    <row r="197" spans="1:8" ht="14.25">
      <c r="A197" s="9"/>
      <c r="B197" s="9"/>
      <c r="C197" s="9"/>
      <c r="D197" s="9"/>
      <c r="E197" s="9"/>
      <c r="F197" s="6" t="s">
        <v>203</v>
      </c>
      <c r="G197" s="7">
        <v>7882.2305</v>
      </c>
      <c r="H197" s="7">
        <v>394.1115</v>
      </c>
    </row>
    <row r="198" spans="1:8" ht="14.25">
      <c r="A198" s="9"/>
      <c r="B198" s="9"/>
      <c r="C198" s="9"/>
      <c r="D198" s="9"/>
      <c r="E198" s="9"/>
      <c r="F198" s="6" t="s">
        <v>91</v>
      </c>
      <c r="G198" s="7">
        <v>8005.996</v>
      </c>
      <c r="H198" s="7">
        <v>400.2998</v>
      </c>
    </row>
    <row r="199" spans="1:8" ht="15" customHeight="1">
      <c r="A199" s="14">
        <v>17</v>
      </c>
      <c r="B199" s="14" t="s">
        <v>204</v>
      </c>
      <c r="C199" s="14">
        <v>57810</v>
      </c>
      <c r="D199" s="14">
        <v>0.02547</v>
      </c>
      <c r="E199" s="14">
        <v>1472.1432</v>
      </c>
      <c r="F199" s="6" t="s">
        <v>205</v>
      </c>
      <c r="G199" s="7">
        <v>10700.777</v>
      </c>
      <c r="H199" s="7">
        <v>535.0388</v>
      </c>
    </row>
    <row r="200" spans="1:8" ht="15" customHeight="1">
      <c r="A200" s="11"/>
      <c r="B200" s="11"/>
      <c r="C200" s="11"/>
      <c r="D200" s="11"/>
      <c r="E200" s="11"/>
      <c r="F200" s="6" t="s">
        <v>206</v>
      </c>
      <c r="G200" s="7">
        <v>1959.7343</v>
      </c>
      <c r="H200" s="7">
        <v>97.9867</v>
      </c>
    </row>
    <row r="201" spans="1:8" ht="15" customHeight="1">
      <c r="A201" s="11"/>
      <c r="B201" s="11"/>
      <c r="C201" s="11"/>
      <c r="D201" s="11"/>
      <c r="E201" s="11"/>
      <c r="F201" s="6" t="s">
        <v>207</v>
      </c>
      <c r="G201" s="7">
        <v>1684.536</v>
      </c>
      <c r="H201" s="7">
        <v>84.2268</v>
      </c>
    </row>
    <row r="202" spans="1:8" ht="15" customHeight="1">
      <c r="A202" s="11"/>
      <c r="B202" s="11"/>
      <c r="C202" s="11"/>
      <c r="D202" s="11"/>
      <c r="E202" s="11"/>
      <c r="F202" s="6" t="s">
        <v>208</v>
      </c>
      <c r="G202" s="7">
        <v>4492.9968</v>
      </c>
      <c r="H202" s="7">
        <v>224.6498</v>
      </c>
    </row>
    <row r="203" spans="1:8" ht="15" customHeight="1">
      <c r="A203" s="11"/>
      <c r="B203" s="11"/>
      <c r="C203" s="11"/>
      <c r="D203" s="11"/>
      <c r="E203" s="11"/>
      <c r="F203" s="6" t="s">
        <v>209</v>
      </c>
      <c r="G203" s="7">
        <v>520.1678</v>
      </c>
      <c r="H203" s="7">
        <v>26.0084</v>
      </c>
    </row>
    <row r="204" spans="1:8" ht="15" customHeight="1">
      <c r="A204" s="11"/>
      <c r="B204" s="11"/>
      <c r="C204" s="11"/>
      <c r="D204" s="11"/>
      <c r="E204" s="11"/>
      <c r="F204" s="6" t="s">
        <v>210</v>
      </c>
      <c r="G204" s="7">
        <v>767.2307</v>
      </c>
      <c r="H204" s="7">
        <v>38.3615</v>
      </c>
    </row>
    <row r="205" spans="1:8" ht="15" customHeight="1">
      <c r="A205" s="11"/>
      <c r="B205" s="11"/>
      <c r="C205" s="11"/>
      <c r="D205" s="11"/>
      <c r="E205" s="11"/>
      <c r="F205" s="6" t="s">
        <v>211</v>
      </c>
      <c r="G205" s="7">
        <v>2475.9382</v>
      </c>
      <c r="H205" s="7">
        <v>123.7969</v>
      </c>
    </row>
    <row r="206" spans="1:8" ht="15" customHeight="1">
      <c r="A206" s="11"/>
      <c r="B206" s="11"/>
      <c r="C206" s="11"/>
      <c r="D206" s="11"/>
      <c r="E206" s="11"/>
      <c r="F206" s="6" t="s">
        <v>212</v>
      </c>
      <c r="G206" s="7">
        <v>4148.4717</v>
      </c>
      <c r="H206" s="7">
        <v>207.4236</v>
      </c>
    </row>
    <row r="207" spans="1:8" ht="15" customHeight="1">
      <c r="A207" s="11"/>
      <c r="B207" s="11"/>
      <c r="C207" s="11"/>
      <c r="D207" s="11"/>
      <c r="E207" s="11"/>
      <c r="F207" s="6" t="s">
        <v>29</v>
      </c>
      <c r="G207" s="7">
        <f>2694.98-1.966</f>
        <v>2693.014</v>
      </c>
      <c r="H207" s="7">
        <f>134.749-0.0983</f>
        <v>134.6507</v>
      </c>
    </row>
    <row r="208" spans="1:8" ht="14.25">
      <c r="A208" s="9">
        <v>18</v>
      </c>
      <c r="B208" s="9" t="s">
        <v>213</v>
      </c>
      <c r="C208" s="9">
        <v>44849</v>
      </c>
      <c r="D208" s="9">
        <v>0.02547</v>
      </c>
      <c r="E208" s="9">
        <v>1142.165</v>
      </c>
      <c r="F208" s="6" t="s">
        <v>42</v>
      </c>
      <c r="G208" s="7">
        <v>197.3864</v>
      </c>
      <c r="H208" s="7">
        <v>9.8693</v>
      </c>
    </row>
    <row r="209" spans="1:8" ht="14.25">
      <c r="A209" s="9"/>
      <c r="B209" s="9"/>
      <c r="C209" s="9"/>
      <c r="D209" s="9"/>
      <c r="E209" s="9"/>
      <c r="F209" s="6" t="s">
        <v>214</v>
      </c>
      <c r="G209" s="7">
        <v>3035.9058</v>
      </c>
      <c r="H209" s="7">
        <v>151.7953</v>
      </c>
    </row>
    <row r="210" spans="1:8" ht="14.25">
      <c r="A210" s="9"/>
      <c r="B210" s="9"/>
      <c r="C210" s="9"/>
      <c r="D210" s="9"/>
      <c r="E210" s="9"/>
      <c r="F210" s="6" t="s">
        <v>215</v>
      </c>
      <c r="G210" s="7">
        <f>5527.5362</f>
        <v>5527.5362</v>
      </c>
      <c r="H210" s="7">
        <f>276.3768</f>
        <v>276.3768</v>
      </c>
    </row>
    <row r="211" spans="1:8" ht="14.25">
      <c r="A211" s="9"/>
      <c r="B211" s="9"/>
      <c r="C211" s="9"/>
      <c r="D211" s="9"/>
      <c r="E211" s="9"/>
      <c r="F211" s="6" t="s">
        <v>163</v>
      </c>
      <c r="G211" s="7">
        <v>6830.818</v>
      </c>
      <c r="H211" s="7">
        <v>341.5409</v>
      </c>
    </row>
    <row r="212" spans="1:8" ht="14.25">
      <c r="A212" s="9"/>
      <c r="B212" s="9"/>
      <c r="C212" s="9"/>
      <c r="D212" s="9"/>
      <c r="E212" s="9"/>
      <c r="F212" s="6" t="s">
        <v>216</v>
      </c>
      <c r="G212" s="7">
        <v>2023.5736</v>
      </c>
      <c r="H212" s="7">
        <v>101.1787</v>
      </c>
    </row>
    <row r="213" spans="1:8" ht="14.25">
      <c r="A213" s="9"/>
      <c r="B213" s="9"/>
      <c r="C213" s="9"/>
      <c r="D213" s="9"/>
      <c r="E213" s="9"/>
      <c r="F213" s="6" t="s">
        <v>217</v>
      </c>
      <c r="G213" s="7">
        <v>2710.5617</v>
      </c>
      <c r="H213" s="7">
        <v>135.5281</v>
      </c>
    </row>
    <row r="214" spans="1:8" ht="14.25">
      <c r="A214" s="9"/>
      <c r="B214" s="9"/>
      <c r="C214" s="9"/>
      <c r="D214" s="9"/>
      <c r="E214" s="9"/>
      <c r="F214" s="6" t="s">
        <v>218</v>
      </c>
      <c r="G214" s="7">
        <v>2517.518</v>
      </c>
      <c r="H214" s="7">
        <v>125.8759</v>
      </c>
    </row>
    <row r="215" spans="1:8" ht="15.75" customHeight="1">
      <c r="A215" s="15">
        <v>19</v>
      </c>
      <c r="B215" s="15" t="s">
        <v>219</v>
      </c>
      <c r="C215" s="15">
        <v>166</v>
      </c>
      <c r="D215" s="15">
        <v>0.02547</v>
      </c>
      <c r="E215" s="15">
        <v>4.2272</v>
      </c>
      <c r="F215" s="6" t="s">
        <v>220</v>
      </c>
      <c r="G215" s="7">
        <v>16.2918</v>
      </c>
      <c r="H215" s="7">
        <v>0.8146</v>
      </c>
    </row>
    <row r="216" spans="1:8" ht="15" customHeight="1">
      <c r="A216" s="15"/>
      <c r="B216" s="15"/>
      <c r="C216" s="15"/>
      <c r="D216" s="15"/>
      <c r="E216" s="15"/>
      <c r="F216" s="6" t="s">
        <v>221</v>
      </c>
      <c r="G216" s="7">
        <f>1.026+1.524+0.892+0.0003</f>
        <v>3.4423</v>
      </c>
      <c r="H216" s="7">
        <f>0.0513+0.0762+0.0446</f>
        <v>0.1721</v>
      </c>
    </row>
    <row r="217" spans="1:8" ht="15" customHeight="1">
      <c r="A217" s="15"/>
      <c r="B217" s="15"/>
      <c r="C217" s="15"/>
      <c r="D217" s="15"/>
      <c r="E217" s="15"/>
      <c r="F217" s="6" t="s">
        <v>29</v>
      </c>
      <c r="G217" s="7">
        <f>2.504+1.966</f>
        <v>4.47</v>
      </c>
      <c r="H217" s="7">
        <f>0.1252+0.0983</f>
        <v>0.2235</v>
      </c>
    </row>
    <row r="218" spans="1:8" ht="15" customHeight="1">
      <c r="A218" s="15"/>
      <c r="B218" s="15"/>
      <c r="C218" s="15"/>
      <c r="D218" s="15"/>
      <c r="E218" s="15"/>
      <c r="F218" s="8" t="s">
        <v>62</v>
      </c>
      <c r="G218" s="7">
        <f>0.558+3.512+6.118-0.358-0.09</f>
        <v>9.74</v>
      </c>
      <c r="H218" s="7">
        <f>0.0279+0.1756+0.3059-0.0179</f>
        <v>0.49150000000000005</v>
      </c>
    </row>
    <row r="219" spans="1:8" ht="15" customHeight="1">
      <c r="A219" s="15"/>
      <c r="B219" s="15"/>
      <c r="C219" s="15"/>
      <c r="D219" s="15"/>
      <c r="E219" s="15"/>
      <c r="F219" s="6" t="s">
        <v>58</v>
      </c>
      <c r="G219" s="7">
        <f>2.03+14.892</f>
        <v>16.922</v>
      </c>
      <c r="H219" s="7">
        <f>0.1015+0.7446</f>
        <v>0.8461000000000001</v>
      </c>
    </row>
    <row r="220" spans="1:8" ht="15" customHeight="1">
      <c r="A220" s="15"/>
      <c r="B220" s="15"/>
      <c r="C220" s="15"/>
      <c r="D220" s="15"/>
      <c r="E220" s="15"/>
      <c r="F220" s="6" t="s">
        <v>27</v>
      </c>
      <c r="G220" s="7">
        <f>5.478+3.594+3.39</f>
        <v>12.462</v>
      </c>
      <c r="H220" s="7">
        <f>0.2739+0.1797+0.1695</f>
        <v>0.6231</v>
      </c>
    </row>
    <row r="221" spans="1:8" ht="15" customHeight="1">
      <c r="A221" s="15"/>
      <c r="B221" s="15"/>
      <c r="C221" s="15"/>
      <c r="D221" s="15"/>
      <c r="E221" s="15"/>
      <c r="F221" s="6" t="s">
        <v>156</v>
      </c>
      <c r="G221" s="7">
        <v>3.834</v>
      </c>
      <c r="H221" s="7">
        <v>0.1917</v>
      </c>
    </row>
    <row r="222" spans="1:8" ht="15" customHeight="1">
      <c r="A222" s="15"/>
      <c r="B222" s="15"/>
      <c r="C222" s="15"/>
      <c r="D222" s="15"/>
      <c r="E222" s="15"/>
      <c r="F222" s="6" t="s">
        <v>114</v>
      </c>
      <c r="G222" s="7">
        <v>7.306</v>
      </c>
      <c r="H222" s="7">
        <v>0.3653</v>
      </c>
    </row>
    <row r="223" spans="1:8" ht="15" customHeight="1">
      <c r="A223" s="15"/>
      <c r="B223" s="15"/>
      <c r="C223" s="15"/>
      <c r="D223" s="15"/>
      <c r="E223" s="15"/>
      <c r="F223" s="6" t="s">
        <v>202</v>
      </c>
      <c r="G223" s="7">
        <v>6.48</v>
      </c>
      <c r="H223" s="7">
        <v>0.324</v>
      </c>
    </row>
    <row r="224" spans="1:8" ht="15" customHeight="1">
      <c r="A224" s="15"/>
      <c r="B224" s="15"/>
      <c r="C224" s="15"/>
      <c r="D224" s="15"/>
      <c r="E224" s="15"/>
      <c r="F224" s="6" t="s">
        <v>90</v>
      </c>
      <c r="G224" s="7">
        <f>1.572+1.934</f>
        <v>3.5060000000000002</v>
      </c>
      <c r="H224" s="7">
        <f>0.0786+0.0967</f>
        <v>0.1753</v>
      </c>
    </row>
    <row r="225" ht="14.25">
      <c r="F225" s="16"/>
    </row>
    <row r="226" ht="14.25">
      <c r="F226" s="16"/>
    </row>
    <row r="227" ht="14.25">
      <c r="F227" s="16"/>
    </row>
    <row r="228" ht="14.25">
      <c r="F228" s="16"/>
    </row>
    <row r="229" ht="14.25">
      <c r="F229" s="16"/>
    </row>
    <row r="230" ht="14.25">
      <c r="F230" s="16"/>
    </row>
    <row r="231" ht="14.25">
      <c r="F231" s="16"/>
    </row>
    <row r="232" ht="14.25">
      <c r="F232" s="16"/>
    </row>
    <row r="233" ht="14.25">
      <c r="F233" s="16"/>
    </row>
    <row r="234" ht="14.25">
      <c r="F234" s="16"/>
    </row>
    <row r="235" ht="14.25">
      <c r="F235" s="16"/>
    </row>
    <row r="236" ht="14.25">
      <c r="F236" s="16"/>
    </row>
    <row r="237" ht="14.25">
      <c r="F237" s="16"/>
    </row>
    <row r="238" ht="14.25">
      <c r="F238" s="16"/>
    </row>
    <row r="239" ht="14.25">
      <c r="F239" s="16"/>
    </row>
    <row r="240" ht="14.25">
      <c r="F240" s="16"/>
    </row>
    <row r="241" ht="14.25">
      <c r="F241" s="16"/>
    </row>
    <row r="242" ht="14.25">
      <c r="F242" s="16"/>
    </row>
    <row r="243" ht="14.25">
      <c r="F243" s="16"/>
    </row>
    <row r="244" ht="14.25">
      <c r="F244" s="16"/>
    </row>
    <row r="245" ht="14.25">
      <c r="F245" s="16"/>
    </row>
    <row r="246" ht="14.25">
      <c r="F246" s="16"/>
    </row>
    <row r="247" ht="14.25">
      <c r="F247" s="16"/>
    </row>
    <row r="248" ht="14.25">
      <c r="F248" s="16"/>
    </row>
    <row r="249" ht="14.25">
      <c r="F249" s="16"/>
    </row>
    <row r="250" ht="14.25">
      <c r="F250" s="16"/>
    </row>
    <row r="251" ht="14.25">
      <c r="F251" s="16"/>
    </row>
    <row r="252" ht="14.25">
      <c r="F252" s="16"/>
    </row>
    <row r="253" ht="14.25">
      <c r="F253" s="16"/>
    </row>
    <row r="254" ht="14.25">
      <c r="F254" s="16"/>
    </row>
    <row r="255" ht="14.25">
      <c r="F255" s="16"/>
    </row>
    <row r="256" ht="14.25">
      <c r="F256" s="16"/>
    </row>
    <row r="257" ht="14.25">
      <c r="F257" s="16"/>
    </row>
    <row r="258" ht="14.25">
      <c r="F258" s="16"/>
    </row>
    <row r="259" ht="14.25">
      <c r="F259" s="16"/>
    </row>
    <row r="260" ht="14.25">
      <c r="F260" s="16"/>
    </row>
    <row r="261" ht="14.25">
      <c r="F261" s="16"/>
    </row>
  </sheetData>
  <sheetProtection/>
  <mergeCells count="92">
    <mergeCell ref="A1:H1"/>
    <mergeCell ref="A2:H2"/>
    <mergeCell ref="A4:A20"/>
    <mergeCell ref="A21:A34"/>
    <mergeCell ref="A35:A49"/>
    <mergeCell ref="A50:A52"/>
    <mergeCell ref="A53:A66"/>
    <mergeCell ref="A67:A77"/>
    <mergeCell ref="A79:A87"/>
    <mergeCell ref="A88:A95"/>
    <mergeCell ref="A96:A108"/>
    <mergeCell ref="A109:A121"/>
    <mergeCell ref="A122:A136"/>
    <mergeCell ref="A137:A149"/>
    <mergeCell ref="A150:A163"/>
    <mergeCell ref="A164:A179"/>
    <mergeCell ref="A180:A198"/>
    <mergeCell ref="A199:A207"/>
    <mergeCell ref="A208:A214"/>
    <mergeCell ref="A215:A224"/>
    <mergeCell ref="B4:B20"/>
    <mergeCell ref="B21:B34"/>
    <mergeCell ref="B35:B49"/>
    <mergeCell ref="B50:B52"/>
    <mergeCell ref="B53:B66"/>
    <mergeCell ref="B67:B77"/>
    <mergeCell ref="B79:B87"/>
    <mergeCell ref="B88:B95"/>
    <mergeCell ref="B96:B108"/>
    <mergeCell ref="B109:B121"/>
    <mergeCell ref="B122:B136"/>
    <mergeCell ref="B137:B149"/>
    <mergeCell ref="B150:B163"/>
    <mergeCell ref="B164:B179"/>
    <mergeCell ref="B180:B198"/>
    <mergeCell ref="B199:B207"/>
    <mergeCell ref="B208:B214"/>
    <mergeCell ref="B215:B224"/>
    <mergeCell ref="C4:C20"/>
    <mergeCell ref="C21:C34"/>
    <mergeCell ref="C35:C49"/>
    <mergeCell ref="C50:C52"/>
    <mergeCell ref="C53:C66"/>
    <mergeCell ref="C67:C77"/>
    <mergeCell ref="C79:C87"/>
    <mergeCell ref="C88:C95"/>
    <mergeCell ref="C96:C108"/>
    <mergeCell ref="C109:C121"/>
    <mergeCell ref="C122:C136"/>
    <mergeCell ref="C137:C149"/>
    <mergeCell ref="C150:C163"/>
    <mergeCell ref="C164:C179"/>
    <mergeCell ref="C180:C198"/>
    <mergeCell ref="C199:C207"/>
    <mergeCell ref="C208:C214"/>
    <mergeCell ref="C215:C224"/>
    <mergeCell ref="D4:D20"/>
    <mergeCell ref="D21:D34"/>
    <mergeCell ref="D35:D49"/>
    <mergeCell ref="D50:D52"/>
    <mergeCell ref="D53:D66"/>
    <mergeCell ref="D67:D77"/>
    <mergeCell ref="D79:D87"/>
    <mergeCell ref="D88:D95"/>
    <mergeCell ref="D96:D108"/>
    <mergeCell ref="D109:D121"/>
    <mergeCell ref="D122:D136"/>
    <mergeCell ref="D137:D149"/>
    <mergeCell ref="D150:D163"/>
    <mergeCell ref="D164:D179"/>
    <mergeCell ref="D180:D198"/>
    <mergeCell ref="D199:D207"/>
    <mergeCell ref="D208:D214"/>
    <mergeCell ref="D215:D224"/>
    <mergeCell ref="E4:E20"/>
    <mergeCell ref="E21:E34"/>
    <mergeCell ref="E35:E49"/>
    <mergeCell ref="E50:E52"/>
    <mergeCell ref="E53:E66"/>
    <mergeCell ref="E67:E77"/>
    <mergeCell ref="E79:E87"/>
    <mergeCell ref="E88:E95"/>
    <mergeCell ref="E96:E108"/>
    <mergeCell ref="E109:E121"/>
    <mergeCell ref="E122:E136"/>
    <mergeCell ref="E137:E149"/>
    <mergeCell ref="E150:E163"/>
    <mergeCell ref="E164:E179"/>
    <mergeCell ref="E180:E198"/>
    <mergeCell ref="E199:E207"/>
    <mergeCell ref="E208:E214"/>
    <mergeCell ref="E215:E224"/>
  </mergeCells>
  <printOptions/>
  <pageMargins left="0.75" right="0.75" top="1" bottom="1" header="0.51" footer="0.51"/>
  <pageSetup horizontalDpi="600" verticalDpi="600" orientation="portrait" paperSize="9" scale="50"/>
  <rowBreaks count="2" manualBreakCount="2">
    <brk id="87" max="255" man="1"/>
    <brk id="17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2016-09-08T10:33:21Z</dcterms:created>
  <dcterms:modified xsi:type="dcterms:W3CDTF">2016-09-19T03:14:13Z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